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bookViews>
    <workbookView xWindow="0" yWindow="0" windowWidth="23040" windowHeight="9072"/>
  </bookViews>
  <sheets>
    <sheet name="HospitalPriceList" sheetId="2" r:id="rId1"/>
  </sheets>
  <definedNames>
    <definedName name="_012_3" localSheetId="0">HospitalPriceList!$A$157:$A$167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2" l="1"/>
  <c r="J35" i="2"/>
  <c r="J34" i="2"/>
  <c r="J33" i="2"/>
  <c r="J32" i="2"/>
  <c r="J31" i="2"/>
  <c r="J30" i="2"/>
  <c r="J29" i="2"/>
  <c r="J28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26" i="2"/>
  <c r="J27" i="2"/>
  <c r="J37" i="2"/>
  <c r="J38" i="2"/>
  <c r="J40" i="2"/>
  <c r="J41" i="2"/>
  <c r="J10" i="2"/>
  <c r="J9" i="2"/>
  <c r="F38" i="2" l="1"/>
  <c r="H38" i="2" s="1"/>
  <c r="F39" i="2"/>
  <c r="H39" i="2" s="1"/>
  <c r="F40" i="2"/>
  <c r="H40" i="2" s="1"/>
  <c r="F41" i="2"/>
  <c r="H41" i="2" s="1"/>
  <c r="F7" i="2"/>
  <c r="I7" i="2" s="1"/>
  <c r="J7" i="2" s="1"/>
  <c r="F27" i="2" l="1"/>
  <c r="H27" i="2" s="1"/>
  <c r="F28" i="2"/>
  <c r="H28" i="2" s="1"/>
  <c r="F29" i="2"/>
  <c r="H29" i="2" s="1"/>
  <c r="I29" i="2" s="1"/>
  <c r="F30" i="2"/>
  <c r="H30" i="2" s="1"/>
  <c r="F31" i="2"/>
  <c r="H31" i="2" s="1"/>
  <c r="I31" i="2" s="1"/>
  <c r="F32" i="2"/>
  <c r="H32" i="2" s="1"/>
  <c r="F33" i="2"/>
  <c r="H33" i="2" s="1"/>
  <c r="F34" i="2"/>
  <c r="H34" i="2" s="1"/>
  <c r="I34" i="2" s="1"/>
  <c r="F35" i="2"/>
  <c r="H35" i="2" s="1"/>
  <c r="I35" i="2" s="1"/>
  <c r="F36" i="2"/>
  <c r="H36" i="2" s="1"/>
  <c r="I36" i="2" s="1"/>
  <c r="F37" i="2"/>
  <c r="H37" i="2" s="1"/>
  <c r="F17" i="2"/>
  <c r="H17" i="2" s="1"/>
  <c r="I17" i="2" s="1"/>
  <c r="F18" i="2"/>
  <c r="H18" i="2" s="1"/>
  <c r="I18" i="2" s="1"/>
  <c r="F19" i="2"/>
  <c r="H19" i="2" s="1"/>
  <c r="I19" i="2" s="1"/>
  <c r="F20" i="2"/>
  <c r="H20" i="2" s="1"/>
  <c r="I20" i="2" s="1"/>
  <c r="F21" i="2"/>
  <c r="H21" i="2" s="1"/>
  <c r="I21" i="2" s="1"/>
  <c r="F22" i="2"/>
  <c r="H22" i="2" s="1"/>
  <c r="I22" i="2" s="1"/>
  <c r="F23" i="2"/>
  <c r="H23" i="2" s="1"/>
  <c r="I23" i="2" s="1"/>
  <c r="F24" i="2"/>
  <c r="H24" i="2" s="1"/>
  <c r="I24" i="2" s="1"/>
  <c r="F25" i="2"/>
  <c r="H25" i="2" s="1"/>
  <c r="I25" i="2" s="1"/>
  <c r="F26" i="2"/>
  <c r="H26" i="2" s="1"/>
  <c r="F8" i="2"/>
  <c r="I8" i="2" s="1"/>
  <c r="J8" i="2" s="1"/>
  <c r="F9" i="2"/>
  <c r="H9" i="2" s="1"/>
  <c r="F10" i="2"/>
  <c r="H10" i="2" s="1"/>
  <c r="F11" i="2"/>
  <c r="H11" i="2" s="1"/>
  <c r="I11" i="2" s="1"/>
  <c r="F12" i="2"/>
  <c r="H12" i="2" s="1"/>
  <c r="I12" i="2" s="1"/>
  <c r="F13" i="2"/>
  <c r="H13" i="2" s="1"/>
  <c r="I13" i="2" s="1"/>
  <c r="F14" i="2"/>
  <c r="H14" i="2" s="1"/>
  <c r="I14" i="2" s="1"/>
  <c r="F15" i="2"/>
  <c r="H15" i="2" s="1"/>
  <c r="I15" i="2" s="1"/>
  <c r="F16" i="2"/>
  <c r="H16" i="2" s="1"/>
  <c r="I16" i="2" s="1"/>
  <c r="F145" i="2" l="1"/>
  <c r="F146" i="2"/>
  <c r="F147" i="2"/>
  <c r="F148" i="2"/>
  <c r="F149" i="2"/>
  <c r="F150" i="2"/>
  <c r="F151" i="2"/>
  <c r="F152" i="2"/>
  <c r="F153" i="2"/>
  <c r="F154" i="2"/>
  <c r="F155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</calcChain>
</file>

<file path=xl/connections.xml><?xml version="1.0" encoding="utf-8"?>
<connections xmlns="http://schemas.openxmlformats.org/spreadsheetml/2006/main">
  <connection id="1" name="01231" type="6" refreshedVersion="4" background="1" saveData="1">
    <textPr codePage="1251" sourceFile="E:\MYDOCUMENTS\Pravila\012.txt" delimited="0" thousands=" ">
      <textFields count="2">
        <textField/>
        <textField position="9"/>
      </textFields>
    </textPr>
  </connection>
</connections>
</file>

<file path=xl/sharedStrings.xml><?xml version="1.0" encoding="utf-8"?>
<sst xmlns="http://schemas.openxmlformats.org/spreadsheetml/2006/main" count="297" uniqueCount="166">
  <si>
    <t>Наименование на услугата</t>
  </si>
  <si>
    <t>НЗОК</t>
  </si>
  <si>
    <t xml:space="preserve">Пациент </t>
  </si>
  <si>
    <t>МЗ</t>
  </si>
  <si>
    <t xml:space="preserve">Мерна единица
(ден, брой и др.) </t>
  </si>
  <si>
    <t>СПЕЦИАЛНИ ИЗСЛЕДВАНИЯ</t>
  </si>
  <si>
    <t>Рентгеново изследване на хранопровод и стомах /цената включва бариева каша/</t>
  </si>
  <si>
    <t xml:space="preserve">Иригография /цената включва бариева каша/			</t>
  </si>
  <si>
    <t xml:space="preserve">Венозна урография /цената не включва контрастна материя/          </t>
  </si>
  <si>
    <t xml:space="preserve">КАТ /скенер/    нативен /без контраст/				</t>
  </si>
  <si>
    <t xml:space="preserve">- с 50 мл.	</t>
  </si>
  <si>
    <t>- с 100 мл.</t>
  </si>
  <si>
    <t xml:space="preserve">Мамография								 </t>
  </si>
  <si>
    <t xml:space="preserve">Ехография на отделителна система					  </t>
  </si>
  <si>
    <t xml:space="preserve">Ехография на коремни органи					  </t>
  </si>
  <si>
    <t xml:space="preserve">ЯМР										</t>
  </si>
  <si>
    <t xml:space="preserve">Определяне на имуноглобулинова характеристика  на еритроантитела/ диференциран директен тест на Coombs/с моноспецифични антиимуноглобулинови тест  реагенти с anti   IgG и антикомплементарни /С/ тест –реагент     </t>
  </si>
  <si>
    <t xml:space="preserve">Определяне на титъра на имунните анти А и ант  В антитела от клас IgG след обработка на серума с 2  меракаптоетанолеритроантителата чрез аглутинационен,ензимен или чрез аглутинационен ,ензимен и антиглобулинов /Coombs/ метод                       </t>
  </si>
  <si>
    <t xml:space="preserve">Определяне на кръвни групи от системата АВО и Rh/D/антиген от системата RhD resus по кръстосан метод/с тест –реагенти анти А,анти  В,анти  АВ,анти –D и тест–еритроцити А1,А2,В и О/                    </t>
  </si>
  <si>
    <t xml:space="preserve">Определяне на подгрупите на А антигена /А1 и А2/ с тест реагенти с анти  А и анти Н      </t>
  </si>
  <si>
    <t xml:space="preserve">Определяне на слаб D антиген (Du) по индиректен тест на /Coombs/       </t>
  </si>
  <si>
    <t xml:space="preserve">Изследване на а алоеритроантитела чрез аглутинационен или ензимен метод или индиректен антиглобулинов /Coombs/тест с поливалентен антиглобулинов серум  </t>
  </si>
  <si>
    <t xml:space="preserve">Определяне на Rh фенотип /СсDd Ee/ и Kell антиген с моноспецифични тест  реагенти        </t>
  </si>
  <si>
    <t xml:space="preserve">Цена на тестове за съвместимост ин витро                             </t>
  </si>
  <si>
    <t xml:space="preserve">Консултация с лекар  „Трансфузионен хематолог”по документи /при заявено искане от страна на ВЪЗЛОЖИТЕЛЯ/  </t>
  </si>
  <si>
    <t xml:space="preserve">ЦЕНИ ОТДЕЛЕНИЕ ПО УШНО  НОСНИ ГЪРЛЕНИ БОЛЕСТИ
КОД 03  5
</t>
  </si>
  <si>
    <t xml:space="preserve">Аденотомия 								 </t>
  </si>
  <si>
    <t xml:space="preserve">Двустранна тонзилектомия 					   </t>
  </si>
  <si>
    <t xml:space="preserve">Едностранна тонзилектомия 					    </t>
  </si>
  <si>
    <t xml:space="preserve">Експоративна тимпанотомия 					     </t>
  </si>
  <si>
    <t xml:space="preserve">Екстирпация на подчелюстната подезична жлеза	   </t>
  </si>
  <si>
    <t>Ендоларингеална резекция    частична фронтолатерална резекция на гласни връзки</t>
  </si>
  <si>
    <t xml:space="preserve">Затваряне на трахеостома 					   </t>
  </si>
  <si>
    <t>Изчистване  на максиларния синус през носа ендоскопски)</t>
  </si>
  <si>
    <t xml:space="preserve">Инсуфлация на Евстахиеви тръби 				      </t>
  </si>
  <si>
    <t xml:space="preserve">Инцизия на фурункул в слуховия проход 			     </t>
  </si>
  <si>
    <t xml:space="preserve">Ларингектомия 							   </t>
  </si>
  <si>
    <t xml:space="preserve">Микрохирургично отстраняване на възел/нодулус/ от ларинкс          </t>
  </si>
  <si>
    <t xml:space="preserve">Оперативна намеса в носа каустика 			  </t>
  </si>
  <si>
    <t xml:space="preserve">Оперативна намеса в носа фрактури 				   </t>
  </si>
  <si>
    <t xml:space="preserve">Оперативна намеса в носа с коблация без вкл.наконечник ексцизия на конхи        </t>
  </si>
  <si>
    <t xml:space="preserve">Оперативно  лечение на трахеоларингеален комплекс 	 </t>
  </si>
  <si>
    <t xml:space="preserve">Оперативно кръвоспиране след аденотомия 			   </t>
  </si>
  <si>
    <t xml:space="preserve">Оперативно кръвоспиране след тонзилектомия 		  </t>
  </si>
  <si>
    <t xml:space="preserve">Оперативно отваряне  на мастоидния израстък 		</t>
  </si>
  <si>
    <t xml:space="preserve">Оперативно отваряне на фронтален синус през носа (ендоскопски)         </t>
  </si>
  <si>
    <t xml:space="preserve">Оперативно отстраняване на чужди тела от носа 	  </t>
  </si>
  <si>
    <t xml:space="preserve">Операция  на отосклероза 					</t>
  </si>
  <si>
    <t xml:space="preserve">Операция за обтурация на хоаните  стеноза двустранна </t>
  </si>
  <si>
    <t xml:space="preserve">Операция на външен слухов проход 				  </t>
  </si>
  <si>
    <t xml:space="preserve">Операция на деструктивен Ту на средното ухо 		</t>
  </si>
  <si>
    <t>Операция на костна част на слухов проход (стеноза)</t>
  </si>
  <si>
    <t>Операция на слъзен сак от вътрешната страна на носа Дакриоцисториностомия</t>
  </si>
  <si>
    <t xml:space="preserve">Операция на Ту на средно ухо; холестеатом		</t>
  </si>
  <si>
    <t xml:space="preserve">Осикулопластика (без протеза) </t>
  </si>
  <si>
    <t xml:space="preserve">Отваряне на абсцес на езика 					 </t>
  </si>
  <si>
    <t xml:space="preserve">Отваряне на абсцес на носната преграда 			 </t>
  </si>
  <si>
    <t>Отваряне на кухина чрез временен отвор на тъпанчето</t>
  </si>
  <si>
    <t xml:space="preserve">Отваряне на перитонзиларен абсцес				 </t>
  </si>
  <si>
    <t xml:space="preserve">Отваряне на ретротонзиларен абсцес				 </t>
  </si>
  <si>
    <t>Отваряне на черепна кухина с радикална операция на мастоиден растък</t>
  </si>
  <si>
    <t>Отваряне на черепната кухина с операция на синус –булбарна тромболиза на лабиринт</t>
  </si>
  <si>
    <t xml:space="preserve">Отстраняване  на полипи от носа  до два, с местна анестезия </t>
  </si>
  <si>
    <t>Отстраняване  на полипи от носа  повече от два</t>
  </si>
  <si>
    <t>Отстраняване на гранулом от тъпанче,кухина на средно ухо</t>
  </si>
  <si>
    <t xml:space="preserve">Отстраняване на полипи от ларинкс </t>
  </si>
  <si>
    <t xml:space="preserve">Отстраняване на слюнчен камък 				</t>
  </si>
  <si>
    <t xml:space="preserve">Отстраняване на Ту на слюнчена жлеза с регионална лимфна дисекция 	</t>
  </si>
  <si>
    <t xml:space="preserve">Почистване на синусите на сфеноидната кост и клетките на решетъчната кост с отстраняване на носна мида  </t>
  </si>
  <si>
    <t xml:space="preserve">Почистване на синусите на сфеноидната кост и клетките на решетъчната кост откъм носа     </t>
  </si>
  <si>
    <t xml:space="preserve">Пробна ексцизия от ларинкс 					 </t>
  </si>
  <si>
    <t xml:space="preserve">Радикална операция  на всички околоносни кухини от една страна        </t>
  </si>
  <si>
    <t xml:space="preserve">Радикална операция на максиларен синус 			  </t>
  </si>
  <si>
    <t xml:space="preserve">Резекция на носната преграда 					</t>
  </si>
  <si>
    <t xml:space="preserve">Сондово бужиране на канал на паротитната субмандибуларна жлеза         </t>
  </si>
  <si>
    <t xml:space="preserve">Тимпанопластика (без включен консуматив)		</t>
  </si>
  <si>
    <t xml:space="preserve">Тотална екстирпация на паротидната жлеза 		</t>
  </si>
  <si>
    <t xml:space="preserve">Фенестрация на максиларен синус от устното предверие  </t>
  </si>
  <si>
    <t xml:space="preserve">Фенестрация на максиларен синус през носа 		  </t>
  </si>
  <si>
    <t xml:space="preserve">Френулотомия на къс френулум на устната 			 </t>
  </si>
  <si>
    <t xml:space="preserve">Френулотомия на къс френулум на език 			  </t>
  </si>
  <si>
    <t xml:space="preserve">Ексцизия на лезия от тонзила / аденоид 			  </t>
  </si>
  <si>
    <t xml:space="preserve">Пансинусотомия двустранна(без включен консуматив)	</t>
  </si>
  <si>
    <t xml:space="preserve">Увулопластика 								 </t>
  </si>
  <si>
    <t>Балонна синуспластика(без включен консуматив)</t>
  </si>
  <si>
    <t>Балонна дилатация на евстахиевите тръби(без включен консуматив)</t>
  </si>
  <si>
    <t xml:space="preserve">Преглед от специалист 						   </t>
  </si>
  <si>
    <t xml:space="preserve">Ендоскопска диагностика на ЛОР органи 			 </t>
  </si>
  <si>
    <t xml:space="preserve">Превръзка 								    </t>
  </si>
  <si>
    <t xml:space="preserve">Поставяне на предна носна тампонада 			  </t>
  </si>
  <si>
    <t xml:space="preserve">Поставяне на задна носна тампонада 				   </t>
  </si>
  <si>
    <t xml:space="preserve">Промивка на ухо 							   </t>
  </si>
  <si>
    <t xml:space="preserve">Почистване на гранулации от ухо 				   </t>
  </si>
  <si>
    <t xml:space="preserve">Есктракция на чуждо тяло от нос и ухо с местна анестезия </t>
  </si>
  <si>
    <t xml:space="preserve">Есктракция на чуждо тяло от уста и фаринкс 		   </t>
  </si>
  <si>
    <t xml:space="preserve">Шев на рана на лице и шия 					    </t>
  </si>
  <si>
    <t xml:space="preserve">Аудиометрия 								  </t>
  </si>
  <si>
    <t xml:space="preserve">Избор на лекар								 </t>
  </si>
  <si>
    <t xml:space="preserve">Избор на екип								  </t>
  </si>
  <si>
    <t>брой</t>
  </si>
  <si>
    <t>ЦЕНИ НА УСЛУГИ ЗА ЗДРАВНО НЕОСИГУРЕНИ ГРАЖДАНИ КОД 04.00</t>
  </si>
  <si>
    <t>ЦЕНИ ОТДЕЛЕНИЕ ПО ТРАНСФУЗИОННА ХЕМАТОЛОГИЯ КОД 03. 4</t>
  </si>
  <si>
    <t>Цена в лева, заплащана от:</t>
  </si>
  <si>
    <t xml:space="preserve">Определяне на специфичността и титъра на еритроантителата чрез аглутинационен,ензимен или еритроантителата чрез аглутинационен,ензимен или антиглобулинов  /Coombs/  метод   </t>
  </si>
  <si>
    <t>Граждани невъзстановили до деня на дехоспитализацията си своя здравно-осигурителен статус заплащат стойността на клиничната пътека завишена с 20%</t>
  </si>
  <si>
    <t>За извършените по желание допълнителни изследвания, пациентите дължат заплащане по цени, съгласно приложения ценоразпис</t>
  </si>
  <si>
    <t>Освободени от заплащане по код 04.00 от Раздел IV „Цени на услуги за здравно неосигурени граждани“ от настоящия ценоразпис са хоспитализирани пациенти, както следва:</t>
  </si>
  <si>
    <t>1. Здравно-неосигурени лица за които Министерството на здравеопазването ежемесечно предоставя трансфер към бюджета на НЗОК, съгласно съответно действащия Закон за бюджета на НЗОК, а именно:</t>
  </si>
  <si>
    <t>1.1. За акушерска помощ при раждане, независимо от начина на родоразширение</t>
  </si>
  <si>
    <t>1.2. За интензивно лечение</t>
  </si>
  <si>
    <t>1.3.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НЗОК-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</t>
  </si>
  <si>
    <t>1.4. Лица, осигурени в друга държава, за които се прилагат правилата за координация на системите за социална сигурност/двустранни спогодби за социално осигуряване, по силата на което лицата имат право на болнична помощ, предоставяна от НЗОК.</t>
  </si>
  <si>
    <t>2. От заплащане на такси за придружители,  съгласно приложеният ценоразпис, се освобождават:</t>
  </si>
  <si>
    <t>2.1. Придружители на деца-пациенти  до 7 годишна възраст, с изключение престоя във ВИП стая</t>
  </si>
  <si>
    <t>2.2. Придружители на деца до 18 години при необходимост от осигуряване на допълнителни грижи, които лечебното заведение не е в състояние да осигури</t>
  </si>
  <si>
    <t>2.3. Придружители на лица с увреждания, които не могат да се обслужват самостоятелно и има необходимост от осигуряване на допълнителни грижи, които лечебното заведение не е в състояние да осигури</t>
  </si>
  <si>
    <t>съгл. Заповед № РД-05-597/27.04.2021г. на изпълнителния директор на УМБАЛ-Бургас АД</t>
  </si>
  <si>
    <t xml:space="preserve">Ларингектомия с регионална лимфна дисекция 	</t>
  </si>
  <si>
    <t>КАТ /скенер/ с контрастно усилване</t>
  </si>
  <si>
    <t xml:space="preserve">Изследване на автоеритроантитела при фиксирани антитела върху еритроцитите чрез директен антиглобулинов /Coombs/ тест с поливалентен антиглобулинов серум, при свободни антитела в серума  чрез аглутинационен или ензимен метод        </t>
  </si>
  <si>
    <t>Повикване на лекар извън работното му време въз основа на подадена спешна заявка за кръвни продукти</t>
  </si>
  <si>
    <r>
      <t xml:space="preserve">последно изменение със Заповед </t>
    </r>
    <r>
      <rPr>
        <i/>
        <sz val="10"/>
        <rFont val="Calibri"/>
        <family val="2"/>
        <charset val="204"/>
      </rPr>
      <t>№</t>
    </r>
    <r>
      <rPr>
        <i/>
        <sz val="10"/>
        <rFont val="Times New Roman"/>
        <family val="1"/>
        <charset val="204"/>
      </rPr>
      <t xml:space="preserve"> РД-05-726/12.12.2024г.на Изп.директор на УМБАЛ-Бургас АД</t>
    </r>
  </si>
  <si>
    <t>Цена в евро при курс</t>
  </si>
  <si>
    <t>ХИРУРГИЧЕСКА ОБРАБОТКА НА РАНА С ШЕВ</t>
  </si>
  <si>
    <t>ИЗВАЖДАНЕ НА КЪРЛЕЖ</t>
  </si>
  <si>
    <t>ПОСТАВЯНЕ НА УРЕТРАЛЕН КАТЕТЪР</t>
  </si>
  <si>
    <t>ПРОМИВКА НА КАТЕТЪР</t>
  </si>
  <si>
    <t>ОТСТРАНЯВАНЕ НА КАТЕТЪР</t>
  </si>
  <si>
    <t>ОТСТРАНЯВАНЕ НА ЧУЖДО ТЯЛО ОТ УХО, НОС, ГЪРЛО</t>
  </si>
  <si>
    <t>ИНФИЛТРАЦИОННА АНЕСТЕЗИЯ - ЛОКАЛНА</t>
  </si>
  <si>
    <t>ИЗМЕРВАНЕ НА КРЪВНО НАЛЯГАНЕ</t>
  </si>
  <si>
    <t>ЕКГ С 12 ОТВЕЖДАНИЯ</t>
  </si>
  <si>
    <t>ПОДКОЖНА ИНЖЕКЦИЯ</t>
  </si>
  <si>
    <t>МУСКУЛНА ИНЖЕКЦИЯ</t>
  </si>
  <si>
    <t>ВЕНОЗНА ИНЖЕКЦИЯ</t>
  </si>
  <si>
    <t>ВЕНОЗНА ИНФУЗИЯ</t>
  </si>
  <si>
    <t>ПОСТАВЯНЕ НА АБОКАТ</t>
  </si>
  <si>
    <t>ПОТРЕБИТЕЛСКА ТАКСА</t>
  </si>
  <si>
    <t>ПОТРЕБИТЕЛСКА ТАКСА ЗА ПЕНСИОНЕРИ</t>
  </si>
  <si>
    <t>ПРЕГЛЕД НА ЛИЦЕ БЕЗ ЗДРАВНО ОСИГУРЯВАНЕ</t>
  </si>
  <si>
    <t>ИНЦИЗИЯ</t>
  </si>
  <si>
    <t>ОБРАБОТКА НА РАНА БЕЗ ШЕВ</t>
  </si>
  <si>
    <t>ПРЕВРЪЗКА НА МАЛКА РАНА ДО 5см</t>
  </si>
  <si>
    <t>ПРЕВРЪЗКА НА  РАНА НАД 5см</t>
  </si>
  <si>
    <t>СВАЛЯНЕ НА КОНЦИ</t>
  </si>
  <si>
    <t>ПРОМИВКА НА УХО, ОКО</t>
  </si>
  <si>
    <t>МЕДИЦИНСКО СВИДЕТЕЛСТВО</t>
  </si>
  <si>
    <t>ПРОБА ЗА ЧУВСТВИТЕЛНОСТ</t>
  </si>
  <si>
    <t>ИГЛА + СПРИНЦОВКА</t>
  </si>
  <si>
    <t>СИСТЕМА + АБОКАТ</t>
  </si>
  <si>
    <t>МЕДИКАМЕНТ  1</t>
  </si>
  <si>
    <t>МЕДИКАМЕНТ  2</t>
  </si>
  <si>
    <t>МЕДИКАМЕНТ  3</t>
  </si>
  <si>
    <t>МЕДИКАМЕНТ  4</t>
  </si>
  <si>
    <t>КОНСУМАТИВ ЗА ИЗВАЖДАНЕ НА КЪРЛЕЖ</t>
  </si>
  <si>
    <t xml:space="preserve">                                                           </t>
  </si>
  <si>
    <t>УТВЪРДИЛ:</t>
  </si>
  <si>
    <t>УРАВИТЕЛ МЦ</t>
  </si>
  <si>
    <t xml:space="preserve">ИЗДАВАНЕ НА СЪОБЩЕНИЕ ЗА СМЪРТ И РАЗРЕШЕНИЕ ЗА КРЕМАЦИЯ ПО ДОКУМЕНТИ </t>
  </si>
  <si>
    <t>ИЗДАВАНЕ НА СЪОБЩЕНИЕ ЗА СМЪРТ И РАЗРЕШЕНИЕ ЗАКРЕМАЦИЯ В ДОМА</t>
  </si>
  <si>
    <t>ПРЕГЛЕД НА ЗЗОЛ В ДЕЖУРЕН КАБИНЕТ ПО НАРЕДБА №9, ЧИЙТО ОПЛ НЯМА ДОГОВОР С МЦ "СВ.НИКОЛАЙ ЧУДОТВОРЕЦ" ЕООД</t>
  </si>
  <si>
    <t>увеличение - %</t>
  </si>
  <si>
    <t>цена след увеличение</t>
  </si>
  <si>
    <t>ЦЕНОРАЗПИС ЗА ДЕЖУРЕН КАБИНЕТ 2026г.</t>
  </si>
  <si>
    <t>цена в евро</t>
  </si>
  <si>
    <t>цена в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</si>
</sst>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#,##0.00\ &quot;лв.&quot;"/>
    <numFmt numFmtId="169" formatCode="#,##0.00\ [$€-1]"/>
    <numFmt numFmtId="171" formatCode="#,##0\ [$€-1]"/>
  </numFmts>
  <fonts count="3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1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4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23" fillId="0" borderId="0"/>
    <xf numFmtId="0" fontId="26" fillId="0" borderId="0"/>
    <xf numFmtId="0" fontId="17" fillId="0" borderId="0"/>
  </cellStyleXfs>
  <cellXfs count="8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" fontId="8" fillId="0" borderId="3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2" xfId="0" applyFont="1" applyBorder="1" applyAlignment="1">
      <alignment vertical="distributed"/>
    </xf>
    <xf numFmtId="2" fontId="10" fillId="0" borderId="2" xfId="0" applyNumberFormat="1" applyFont="1" applyBorder="1"/>
    <xf numFmtId="0" fontId="11" fillId="0" borderId="2" xfId="0" applyFont="1" applyBorder="1"/>
    <xf numFmtId="0" fontId="11" fillId="0" borderId="2" xfId="0" applyFont="1" applyBorder="1" applyAlignment="1">
      <alignment vertical="distributed"/>
    </xf>
    <xf numFmtId="0" fontId="10" fillId="0" borderId="2" xfId="0" applyFont="1" applyFill="1" applyBorder="1" applyAlignment="1">
      <alignment vertical="distributed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/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2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6" xfId="0" applyFont="1" applyBorder="1"/>
    <xf numFmtId="2" fontId="10" fillId="0" borderId="2" xfId="0" applyNumberFormat="1" applyFont="1" applyFill="1" applyBorder="1"/>
    <xf numFmtId="2" fontId="2" fillId="0" borderId="2" xfId="0" applyNumberFormat="1" applyFont="1" applyBorder="1" applyAlignment="1">
      <alignment vertical="center"/>
    </xf>
    <xf numFmtId="2" fontId="10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vertical="center" wrapText="1"/>
    </xf>
    <xf numFmtId="2" fontId="12" fillId="0" borderId="2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2" xfId="0" applyFont="1" applyBorder="1"/>
    <xf numFmtId="0" fontId="10" fillId="2" borderId="2" xfId="0" applyFont="1" applyFill="1" applyBorder="1"/>
    <xf numFmtId="2" fontId="10" fillId="2" borderId="2" xfId="0" applyNumberFormat="1" applyFont="1" applyFill="1" applyBorder="1"/>
    <xf numFmtId="0" fontId="4" fillId="0" borderId="2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" fontId="8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169" fontId="2" fillId="0" borderId="2" xfId="0" applyNumberFormat="1" applyFont="1" applyBorder="1" applyAlignment="1">
      <alignment vertical="center"/>
    </xf>
    <xf numFmtId="169" fontId="6" fillId="0" borderId="2" xfId="0" applyNumberFormat="1" applyFont="1" applyBorder="1" applyAlignment="1"/>
    <xf numFmtId="4" fontId="29" fillId="0" borderId="3" xfId="0" applyNumberFormat="1" applyFont="1" applyBorder="1" applyAlignment="1">
      <alignment vertical="center"/>
    </xf>
    <xf numFmtId="4" fontId="29" fillId="0" borderId="11" xfId="0" applyNumberFormat="1" applyFont="1" applyBorder="1" applyAlignment="1">
      <alignment vertical="center"/>
    </xf>
    <xf numFmtId="0" fontId="31" fillId="0" borderId="2" xfId="0" applyFont="1" applyBorder="1" applyAlignment="1">
      <alignment wrapText="1"/>
    </xf>
    <xf numFmtId="0" fontId="32" fillId="0" borderId="2" xfId="0" applyFont="1" applyBorder="1"/>
    <xf numFmtId="2" fontId="32" fillId="0" borderId="2" xfId="0" applyNumberFormat="1" applyFont="1" applyBorder="1"/>
    <xf numFmtId="4" fontId="33" fillId="0" borderId="3" xfId="0" applyNumberFormat="1" applyFont="1" applyBorder="1" applyAlignment="1">
      <alignment vertical="center"/>
    </xf>
    <xf numFmtId="4" fontId="33" fillId="0" borderId="11" xfId="0" applyNumberFormat="1" applyFont="1" applyBorder="1" applyAlignment="1">
      <alignment vertical="center"/>
    </xf>
    <xf numFmtId="169" fontId="34" fillId="0" borderId="2" xfId="0" applyNumberFormat="1" applyFont="1" applyBorder="1" applyAlignment="1"/>
    <xf numFmtId="0" fontId="32" fillId="0" borderId="2" xfId="0" applyFont="1" applyBorder="1" applyAlignment="1">
      <alignment wrapText="1"/>
    </xf>
    <xf numFmtId="0" fontId="32" fillId="0" borderId="2" xfId="0" applyFont="1" applyBorder="1" applyAlignment="1">
      <alignment vertical="distributed" wrapText="1"/>
    </xf>
    <xf numFmtId="0" fontId="32" fillId="0" borderId="2" xfId="0" applyFont="1" applyFill="1" applyBorder="1" applyAlignment="1">
      <alignment wrapText="1"/>
    </xf>
    <xf numFmtId="2" fontId="32" fillId="0" borderId="2" xfId="0" applyNumberFormat="1" applyFont="1" applyFill="1" applyBorder="1"/>
    <xf numFmtId="9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166" fontId="34" fillId="2" borderId="2" xfId="0" applyNumberFormat="1" applyFont="1" applyFill="1" applyBorder="1" applyAlignment="1">
      <alignment vertical="center"/>
    </xf>
    <xf numFmtId="169" fontId="35" fillId="2" borderId="2" xfId="0" applyNumberFormat="1" applyFont="1" applyFill="1" applyBorder="1" applyAlignment="1">
      <alignment vertical="center"/>
    </xf>
    <xf numFmtId="171" fontId="35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left" vertical="distributed"/>
    </xf>
    <xf numFmtId="0" fontId="10" fillId="0" borderId="8" xfId="0" applyFont="1" applyBorder="1" applyAlignment="1">
      <alignment horizontal="left" vertical="distributed"/>
    </xf>
    <xf numFmtId="0" fontId="10" fillId="0" borderId="9" xfId="0" applyFont="1" applyBorder="1" applyAlignment="1">
      <alignment horizontal="left" vertical="distributed"/>
    </xf>
  </cellXfs>
  <cellStyles count="24">
    <cellStyle name="Comma 2" xfId="15"/>
    <cellStyle name="Currency 2" xfId="16"/>
    <cellStyle name="Normal" xfId="0" builtinId="0"/>
    <cellStyle name="Normal 2" xfId="2"/>
    <cellStyle name="Normal 2 2" xfId="3"/>
    <cellStyle name="Normal 2 2 2" xfId="17"/>
    <cellStyle name="Normal 2 3" xfId="18"/>
    <cellStyle name="Normal 3" xfId="4"/>
    <cellStyle name="Normal 3 2" xfId="19"/>
    <cellStyle name="Normal 4" xfId="5"/>
    <cellStyle name="Normal 5" xfId="14"/>
    <cellStyle name="Normal 5 2" xfId="23"/>
    <cellStyle name="Normal 7" xfId="6"/>
    <cellStyle name="Normale_LISTIN97" xfId="7"/>
    <cellStyle name="Standard 3" xfId="8"/>
    <cellStyle name="Валута 2" xfId="20"/>
    <cellStyle name="Нормален 2" xfId="1"/>
    <cellStyle name="Нормален 2 2" xfId="13"/>
    <cellStyle name="Нормален 3" xfId="9"/>
    <cellStyle name="Нормален 3 2" xfId="21"/>
    <cellStyle name="Нормален 4" xfId="12"/>
    <cellStyle name="Нормален 5" xfId="11"/>
    <cellStyle name="Нормален 6" xfId="22"/>
    <cellStyle name="常规 2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012_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3"/>
  <sheetViews>
    <sheetView tabSelected="1" topLeftCell="A19" zoomScale="120" zoomScaleNormal="120" workbookViewId="0">
      <selection activeCell="A50" sqref="A50"/>
    </sheetView>
  </sheetViews>
  <sheetFormatPr defaultColWidth="9.109375" defaultRowHeight="13.8"/>
  <cols>
    <col min="1" max="1" width="78" style="2" customWidth="1"/>
    <col min="2" max="2" width="10.33203125" style="2" customWidth="1"/>
    <col min="3" max="3" width="0.109375" style="27" customWidth="1"/>
    <col min="4" max="4" width="10.33203125" style="2" hidden="1" customWidth="1"/>
    <col min="5" max="5" width="8.44140625" style="2" hidden="1" customWidth="1"/>
    <col min="6" max="6" width="12.88671875" style="2" hidden="1" customWidth="1"/>
    <col min="7" max="7" width="10" style="2" hidden="1" customWidth="1"/>
    <col min="8" max="8" width="10.33203125" style="2" hidden="1" customWidth="1"/>
    <col min="9" max="9" width="10.44140625" style="2" customWidth="1"/>
    <col min="10" max="10" width="11.88671875" style="2" bestFit="1" customWidth="1"/>
    <col min="11" max="16384" width="9.109375" style="2"/>
  </cols>
  <sheetData>
    <row r="1" spans="1:10" s="1" customFormat="1" ht="23.25" customHeight="1">
      <c r="A1" s="72"/>
      <c r="B1" s="72"/>
      <c r="C1" s="72"/>
      <c r="D1" s="72"/>
      <c r="E1" s="72"/>
    </row>
    <row r="2" spans="1:10" ht="21.75" customHeight="1">
      <c r="A2" s="78"/>
      <c r="B2" s="78"/>
      <c r="C2" s="78"/>
      <c r="D2" s="78"/>
      <c r="E2" s="78"/>
    </row>
    <row r="3" spans="1:10" ht="15" customHeight="1">
      <c r="A3" s="10">
        <v>102804588</v>
      </c>
      <c r="B3" s="5"/>
      <c r="C3" s="23"/>
      <c r="D3" s="5"/>
      <c r="E3" s="5"/>
    </row>
    <row r="4" spans="1:10" s="3" customFormat="1" ht="27" customHeight="1">
      <c r="A4" s="73" t="s">
        <v>0</v>
      </c>
      <c r="B4" s="75" t="s">
        <v>4</v>
      </c>
      <c r="C4" s="73" t="s">
        <v>102</v>
      </c>
      <c r="D4" s="73"/>
      <c r="E4" s="77"/>
      <c r="F4" s="28" t="s">
        <v>122</v>
      </c>
      <c r="G4" s="65" t="s">
        <v>161</v>
      </c>
      <c r="H4" s="65" t="s">
        <v>162</v>
      </c>
      <c r="I4" s="70" t="s">
        <v>164</v>
      </c>
      <c r="J4" s="70" t="s">
        <v>165</v>
      </c>
    </row>
    <row r="5" spans="1:10" s="4" customFormat="1" ht="9" hidden="1" customHeight="1">
      <c r="A5" s="74"/>
      <c r="B5" s="76"/>
      <c r="C5" s="24" t="s">
        <v>2</v>
      </c>
      <c r="D5" s="11" t="s">
        <v>1</v>
      </c>
      <c r="E5" s="42" t="s">
        <v>3</v>
      </c>
      <c r="F5" s="48">
        <v>1.95583</v>
      </c>
      <c r="I5" s="71"/>
      <c r="J5" s="71"/>
    </row>
    <row r="6" spans="1:10" ht="21" customHeight="1">
      <c r="A6" s="53" t="s">
        <v>163</v>
      </c>
      <c r="B6" s="54"/>
      <c r="C6" s="55"/>
      <c r="D6" s="56"/>
      <c r="E6" s="57"/>
      <c r="F6" s="58"/>
      <c r="I6" s="9"/>
      <c r="J6" s="9"/>
    </row>
    <row r="7" spans="1:10" ht="19.2">
      <c r="A7" s="59" t="s">
        <v>137</v>
      </c>
      <c r="B7" s="54" t="s">
        <v>99</v>
      </c>
      <c r="C7" s="55">
        <v>2.9</v>
      </c>
      <c r="D7" s="56"/>
      <c r="E7" s="57"/>
      <c r="F7" s="58">
        <f>C7/F$5</f>
        <v>1.4827464554690335</v>
      </c>
      <c r="I7" s="67">
        <f>F7</f>
        <v>1.4827464554690335</v>
      </c>
      <c r="J7" s="66">
        <f>I7*1.95583</f>
        <v>2.9</v>
      </c>
    </row>
    <row r="8" spans="1:10" ht="19.2">
      <c r="A8" s="59" t="s">
        <v>138</v>
      </c>
      <c r="B8" s="54" t="s">
        <v>99</v>
      </c>
      <c r="C8" s="55">
        <v>1</v>
      </c>
      <c r="D8" s="56"/>
      <c r="E8" s="57"/>
      <c r="F8" s="58">
        <f>C8/F$5</f>
        <v>0.51129188119621849</v>
      </c>
      <c r="I8" s="67">
        <f>F8</f>
        <v>0.51129188119621849</v>
      </c>
      <c r="J8" s="66">
        <f>I8*1.95583</f>
        <v>1</v>
      </c>
    </row>
    <row r="9" spans="1:10" ht="34.5" customHeight="1">
      <c r="A9" s="69" t="s">
        <v>160</v>
      </c>
      <c r="B9" s="54" t="s">
        <v>99</v>
      </c>
      <c r="C9" s="55">
        <v>40</v>
      </c>
      <c r="D9" s="56"/>
      <c r="E9" s="57"/>
      <c r="F9" s="58">
        <f t="shared" ref="F9:F31" si="0">C9/F$5</f>
        <v>20.45167524784874</v>
      </c>
      <c r="G9" s="63">
        <v>0.12</v>
      </c>
      <c r="H9" s="64">
        <f>F9*12/100+F9</f>
        <v>22.90587627759059</v>
      </c>
      <c r="I9" s="68">
        <v>25</v>
      </c>
      <c r="J9" s="66">
        <f>I9*1.95583</f>
        <v>48.89575</v>
      </c>
    </row>
    <row r="10" spans="1:10" ht="19.2">
      <c r="A10" s="59" t="s">
        <v>139</v>
      </c>
      <c r="B10" s="54" t="s">
        <v>99</v>
      </c>
      <c r="C10" s="55">
        <v>60</v>
      </c>
      <c r="D10" s="56"/>
      <c r="E10" s="57"/>
      <c r="F10" s="58">
        <f t="shared" si="0"/>
        <v>30.677512871773111</v>
      </c>
      <c r="G10" s="63">
        <v>0.12</v>
      </c>
      <c r="H10" s="64">
        <f t="shared" ref="H10:H41" si="1">F10*12/100+F10</f>
        <v>34.358814416385883</v>
      </c>
      <c r="I10" s="68">
        <v>35</v>
      </c>
      <c r="J10" s="66">
        <f t="shared" ref="J10:J41" si="2">I10*1.95583</f>
        <v>68.454049999999995</v>
      </c>
    </row>
    <row r="11" spans="1:10" ht="19.2">
      <c r="A11" s="59" t="s">
        <v>123</v>
      </c>
      <c r="B11" s="54" t="s">
        <v>99</v>
      </c>
      <c r="C11" s="55">
        <v>50</v>
      </c>
      <c r="D11" s="56"/>
      <c r="E11" s="57"/>
      <c r="F11" s="58">
        <f t="shared" si="0"/>
        <v>25.564594059810926</v>
      </c>
      <c r="G11" s="63">
        <v>0.12</v>
      </c>
      <c r="H11" s="64">
        <f t="shared" si="1"/>
        <v>28.632345346988238</v>
      </c>
      <c r="I11" s="68">
        <f t="shared" ref="I11:I36" si="3">H11</f>
        <v>28.632345346988238</v>
      </c>
      <c r="J11" s="66">
        <f>29*1.95583</f>
        <v>56.719070000000002</v>
      </c>
    </row>
    <row r="12" spans="1:10" ht="19.2">
      <c r="A12" s="59" t="s">
        <v>140</v>
      </c>
      <c r="B12" s="54" t="s">
        <v>99</v>
      </c>
      <c r="C12" s="55">
        <v>70</v>
      </c>
      <c r="D12" s="56"/>
      <c r="E12" s="57"/>
      <c r="F12" s="58">
        <f t="shared" si="0"/>
        <v>35.790431683735292</v>
      </c>
      <c r="G12" s="63">
        <v>0.12</v>
      </c>
      <c r="H12" s="64">
        <f t="shared" si="1"/>
        <v>40.085283485783528</v>
      </c>
      <c r="I12" s="68">
        <f t="shared" si="3"/>
        <v>40.085283485783528</v>
      </c>
      <c r="J12" s="66">
        <f>40*1.95583</f>
        <v>78.233199999999997</v>
      </c>
    </row>
    <row r="13" spans="1:10" ht="19.2">
      <c r="A13" s="59" t="s">
        <v>124</v>
      </c>
      <c r="B13" s="54" t="s">
        <v>99</v>
      </c>
      <c r="C13" s="55">
        <v>30</v>
      </c>
      <c r="D13" s="56"/>
      <c r="E13" s="57"/>
      <c r="F13" s="58">
        <f t="shared" si="0"/>
        <v>15.338756435886555</v>
      </c>
      <c r="G13" s="63">
        <v>0.12</v>
      </c>
      <c r="H13" s="64">
        <f t="shared" si="1"/>
        <v>17.179407208192941</v>
      </c>
      <c r="I13" s="68">
        <f t="shared" si="3"/>
        <v>17.179407208192941</v>
      </c>
      <c r="J13" s="66">
        <f>17*1.95583</f>
        <v>33.249110000000002</v>
      </c>
    </row>
    <row r="14" spans="1:10" ht="19.2">
      <c r="A14" s="59" t="s">
        <v>141</v>
      </c>
      <c r="B14" s="54" t="s">
        <v>99</v>
      </c>
      <c r="C14" s="55">
        <v>35</v>
      </c>
      <c r="D14" s="56"/>
      <c r="E14" s="57"/>
      <c r="F14" s="58">
        <f t="shared" si="0"/>
        <v>17.895215841867646</v>
      </c>
      <c r="G14" s="63">
        <v>0.12</v>
      </c>
      <c r="H14" s="64">
        <f t="shared" si="1"/>
        <v>20.042641742891764</v>
      </c>
      <c r="I14" s="68">
        <f t="shared" si="3"/>
        <v>20.042641742891764</v>
      </c>
      <c r="J14" s="66">
        <f>20*1.95583</f>
        <v>39.116599999999998</v>
      </c>
    </row>
    <row r="15" spans="1:10" ht="19.2">
      <c r="A15" s="59" t="s">
        <v>142</v>
      </c>
      <c r="B15" s="54" t="s">
        <v>99</v>
      </c>
      <c r="C15" s="55">
        <v>15</v>
      </c>
      <c r="D15" s="56"/>
      <c r="E15" s="57"/>
      <c r="F15" s="58">
        <f t="shared" si="0"/>
        <v>7.6693782179432777</v>
      </c>
      <c r="G15" s="63">
        <v>0.12</v>
      </c>
      <c r="H15" s="64">
        <f t="shared" si="1"/>
        <v>8.5897036040964707</v>
      </c>
      <c r="I15" s="68">
        <f t="shared" si="3"/>
        <v>8.5897036040964707</v>
      </c>
      <c r="J15" s="66">
        <f>9*1.95583</f>
        <v>17.60247</v>
      </c>
    </row>
    <row r="16" spans="1:10" ht="19.2">
      <c r="A16" s="59" t="s">
        <v>143</v>
      </c>
      <c r="B16" s="54" t="s">
        <v>99</v>
      </c>
      <c r="C16" s="55">
        <v>25</v>
      </c>
      <c r="D16" s="56"/>
      <c r="E16" s="57"/>
      <c r="F16" s="58">
        <f t="shared" si="0"/>
        <v>12.782297029905463</v>
      </c>
      <c r="G16" s="63">
        <v>0.12</v>
      </c>
      <c r="H16" s="64">
        <f t="shared" si="1"/>
        <v>14.316172673494119</v>
      </c>
      <c r="I16" s="68">
        <f t="shared" si="3"/>
        <v>14.316172673494119</v>
      </c>
      <c r="J16" s="66">
        <f>14*1.95583</f>
        <v>27.381619999999998</v>
      </c>
    </row>
    <row r="17" spans="1:10" ht="19.2">
      <c r="A17" s="59" t="s">
        <v>144</v>
      </c>
      <c r="B17" s="54" t="s">
        <v>99</v>
      </c>
      <c r="C17" s="55">
        <v>20</v>
      </c>
      <c r="D17" s="56"/>
      <c r="E17" s="57"/>
      <c r="F17" s="58">
        <f t="shared" si="0"/>
        <v>10.22583762392437</v>
      </c>
      <c r="G17" s="63">
        <v>0.12</v>
      </c>
      <c r="H17" s="64">
        <f t="shared" si="1"/>
        <v>11.452938138795295</v>
      </c>
      <c r="I17" s="68">
        <f t="shared" si="3"/>
        <v>11.452938138795295</v>
      </c>
      <c r="J17" s="66">
        <f>11*1.95583</f>
        <v>21.514129999999998</v>
      </c>
    </row>
    <row r="18" spans="1:10" ht="19.2">
      <c r="A18" s="59" t="s">
        <v>125</v>
      </c>
      <c r="B18" s="54" t="s">
        <v>99</v>
      </c>
      <c r="C18" s="55">
        <v>40</v>
      </c>
      <c r="D18" s="56"/>
      <c r="E18" s="57"/>
      <c r="F18" s="58">
        <f t="shared" si="0"/>
        <v>20.45167524784874</v>
      </c>
      <c r="G18" s="63">
        <v>0.12</v>
      </c>
      <c r="H18" s="64">
        <f t="shared" si="1"/>
        <v>22.90587627759059</v>
      </c>
      <c r="I18" s="68">
        <f t="shared" si="3"/>
        <v>22.90587627759059</v>
      </c>
      <c r="J18" s="66">
        <f>23*1.95583</f>
        <v>44.984090000000002</v>
      </c>
    </row>
    <row r="19" spans="1:10" ht="19.2">
      <c r="A19" s="59" t="s">
        <v>126</v>
      </c>
      <c r="B19" s="54" t="s">
        <v>99</v>
      </c>
      <c r="C19" s="55">
        <v>25</v>
      </c>
      <c r="D19" s="56"/>
      <c r="E19" s="57"/>
      <c r="F19" s="58">
        <f t="shared" si="0"/>
        <v>12.782297029905463</v>
      </c>
      <c r="G19" s="63">
        <v>0.12</v>
      </c>
      <c r="H19" s="64">
        <f t="shared" si="1"/>
        <v>14.316172673494119</v>
      </c>
      <c r="I19" s="68">
        <f t="shared" si="3"/>
        <v>14.316172673494119</v>
      </c>
      <c r="J19" s="66">
        <f>14*1.95583</f>
        <v>27.381619999999998</v>
      </c>
    </row>
    <row r="20" spans="1:10" ht="19.2">
      <c r="A20" s="59" t="s">
        <v>127</v>
      </c>
      <c r="B20" s="54" t="s">
        <v>99</v>
      </c>
      <c r="C20" s="55">
        <v>20</v>
      </c>
      <c r="D20" s="56"/>
      <c r="E20" s="57"/>
      <c r="F20" s="58">
        <f t="shared" si="0"/>
        <v>10.22583762392437</v>
      </c>
      <c r="G20" s="63">
        <v>0.12</v>
      </c>
      <c r="H20" s="64">
        <f t="shared" si="1"/>
        <v>11.452938138795295</v>
      </c>
      <c r="I20" s="68">
        <f t="shared" si="3"/>
        <v>11.452938138795295</v>
      </c>
      <c r="J20" s="66">
        <f>11*1.95583</f>
        <v>21.514129999999998</v>
      </c>
    </row>
    <row r="21" spans="1:10" ht="19.2">
      <c r="A21" s="60" t="s">
        <v>145</v>
      </c>
      <c r="B21" s="54" t="s">
        <v>99</v>
      </c>
      <c r="C21" s="55">
        <v>20</v>
      </c>
      <c r="D21" s="56"/>
      <c r="E21" s="57"/>
      <c r="F21" s="58">
        <f t="shared" si="0"/>
        <v>10.22583762392437</v>
      </c>
      <c r="G21" s="63">
        <v>0.12</v>
      </c>
      <c r="H21" s="64">
        <f t="shared" si="1"/>
        <v>11.452938138795295</v>
      </c>
      <c r="I21" s="68">
        <f t="shared" si="3"/>
        <v>11.452938138795295</v>
      </c>
      <c r="J21" s="66">
        <f>11*1.95583</f>
        <v>21.514129999999998</v>
      </c>
    </row>
    <row r="22" spans="1:10" ht="24" customHeight="1">
      <c r="A22" s="59" t="s">
        <v>128</v>
      </c>
      <c r="B22" s="54" t="s">
        <v>99</v>
      </c>
      <c r="C22" s="55">
        <v>30</v>
      </c>
      <c r="D22" s="56"/>
      <c r="E22" s="57"/>
      <c r="F22" s="58">
        <f t="shared" si="0"/>
        <v>15.338756435886555</v>
      </c>
      <c r="G22" s="63">
        <v>0.12</v>
      </c>
      <c r="H22" s="64">
        <f t="shared" si="1"/>
        <v>17.179407208192941</v>
      </c>
      <c r="I22" s="68">
        <f t="shared" si="3"/>
        <v>17.179407208192941</v>
      </c>
      <c r="J22" s="66">
        <f>17*1.95583</f>
        <v>33.249110000000002</v>
      </c>
    </row>
    <row r="23" spans="1:10" ht="19.2">
      <c r="A23" s="59" t="s">
        <v>129</v>
      </c>
      <c r="B23" s="54" t="s">
        <v>99</v>
      </c>
      <c r="C23" s="55">
        <v>20</v>
      </c>
      <c r="D23" s="56"/>
      <c r="E23" s="57"/>
      <c r="F23" s="58">
        <f t="shared" si="0"/>
        <v>10.22583762392437</v>
      </c>
      <c r="G23" s="63">
        <v>0.12</v>
      </c>
      <c r="H23" s="64">
        <f t="shared" si="1"/>
        <v>11.452938138795295</v>
      </c>
      <c r="I23" s="68">
        <f t="shared" si="3"/>
        <v>11.452938138795295</v>
      </c>
      <c r="J23" s="66">
        <f>11*1.95583</f>
        <v>21.514129999999998</v>
      </c>
    </row>
    <row r="24" spans="1:10" ht="19.2">
      <c r="A24" s="59" t="s">
        <v>130</v>
      </c>
      <c r="B24" s="54" t="s">
        <v>99</v>
      </c>
      <c r="C24" s="55">
        <v>5</v>
      </c>
      <c r="D24" s="56"/>
      <c r="E24" s="57"/>
      <c r="F24" s="58">
        <f t="shared" si="0"/>
        <v>2.5564594059810926</v>
      </c>
      <c r="G24" s="63">
        <v>0.12</v>
      </c>
      <c r="H24" s="64">
        <f t="shared" si="1"/>
        <v>2.8632345346988237</v>
      </c>
      <c r="I24" s="68">
        <f t="shared" si="3"/>
        <v>2.8632345346988237</v>
      </c>
      <c r="J24" s="66">
        <f>3*1.95583</f>
        <v>5.8674900000000001</v>
      </c>
    </row>
    <row r="25" spans="1:10" ht="19.2">
      <c r="A25" s="59" t="s">
        <v>131</v>
      </c>
      <c r="B25" s="54" t="s">
        <v>99</v>
      </c>
      <c r="C25" s="55">
        <v>15</v>
      </c>
      <c r="D25" s="56"/>
      <c r="E25" s="57"/>
      <c r="F25" s="58">
        <f t="shared" si="0"/>
        <v>7.6693782179432777</v>
      </c>
      <c r="G25" s="63">
        <v>0.12</v>
      </c>
      <c r="H25" s="64">
        <f t="shared" si="1"/>
        <v>8.5897036040964707</v>
      </c>
      <c r="I25" s="68">
        <f t="shared" si="3"/>
        <v>8.5897036040964707</v>
      </c>
      <c r="J25" s="66">
        <f>9*1.95583</f>
        <v>17.60247</v>
      </c>
    </row>
    <row r="26" spans="1:10" ht="19.2">
      <c r="A26" s="59" t="s">
        <v>132</v>
      </c>
      <c r="B26" s="54" t="s">
        <v>99</v>
      </c>
      <c r="C26" s="55">
        <v>5</v>
      </c>
      <c r="D26" s="56"/>
      <c r="E26" s="57"/>
      <c r="F26" s="58">
        <f t="shared" si="0"/>
        <v>2.5564594059810926</v>
      </c>
      <c r="G26" s="63">
        <v>0.12</v>
      </c>
      <c r="H26" s="64">
        <f t="shared" si="1"/>
        <v>2.8632345346988237</v>
      </c>
      <c r="I26" s="68">
        <v>5</v>
      </c>
      <c r="J26" s="66">
        <f t="shared" si="2"/>
        <v>9.7791499999999996</v>
      </c>
    </row>
    <row r="27" spans="1:10" ht="19.2">
      <c r="A27" s="59" t="s">
        <v>133</v>
      </c>
      <c r="B27" s="54" t="s">
        <v>99</v>
      </c>
      <c r="C27" s="55">
        <v>5</v>
      </c>
      <c r="D27" s="56"/>
      <c r="E27" s="57"/>
      <c r="F27" s="58">
        <f t="shared" si="0"/>
        <v>2.5564594059810926</v>
      </c>
      <c r="G27" s="63">
        <v>0.12</v>
      </c>
      <c r="H27" s="64">
        <f t="shared" si="1"/>
        <v>2.8632345346988237</v>
      </c>
      <c r="I27" s="68">
        <v>5</v>
      </c>
      <c r="J27" s="66">
        <f t="shared" si="2"/>
        <v>9.7791499999999996</v>
      </c>
    </row>
    <row r="28" spans="1:10" ht="19.2">
      <c r="A28" s="61" t="s">
        <v>134</v>
      </c>
      <c r="B28" s="54" t="s">
        <v>99</v>
      </c>
      <c r="C28" s="62">
        <v>20</v>
      </c>
      <c r="D28" s="56"/>
      <c r="E28" s="57"/>
      <c r="F28" s="58">
        <f t="shared" si="0"/>
        <v>10.22583762392437</v>
      </c>
      <c r="G28" s="63">
        <v>0.12</v>
      </c>
      <c r="H28" s="64">
        <f t="shared" si="1"/>
        <v>11.452938138795295</v>
      </c>
      <c r="I28" s="68">
        <v>12</v>
      </c>
      <c r="J28" s="66">
        <f>12*1.95583</f>
        <v>23.46996</v>
      </c>
    </row>
    <row r="29" spans="1:10" ht="19.2">
      <c r="A29" s="59" t="s">
        <v>135</v>
      </c>
      <c r="B29" s="54" t="s">
        <v>99</v>
      </c>
      <c r="C29" s="55">
        <v>35</v>
      </c>
      <c r="D29" s="56"/>
      <c r="E29" s="57"/>
      <c r="F29" s="58">
        <f t="shared" si="0"/>
        <v>17.895215841867646</v>
      </c>
      <c r="G29" s="63">
        <v>0.12</v>
      </c>
      <c r="H29" s="64">
        <f t="shared" si="1"/>
        <v>20.042641742891764</v>
      </c>
      <c r="I29" s="68">
        <f t="shared" si="3"/>
        <v>20.042641742891764</v>
      </c>
      <c r="J29" s="66">
        <f>20*1.95583</f>
        <v>39.116599999999998</v>
      </c>
    </row>
    <row r="30" spans="1:10" ht="19.2">
      <c r="A30" s="59" t="s">
        <v>136</v>
      </c>
      <c r="B30" s="54" t="s">
        <v>99</v>
      </c>
      <c r="C30" s="55">
        <v>20</v>
      </c>
      <c r="D30" s="56"/>
      <c r="E30" s="57"/>
      <c r="F30" s="58">
        <f t="shared" si="0"/>
        <v>10.22583762392437</v>
      </c>
      <c r="G30" s="63">
        <v>0.12</v>
      </c>
      <c r="H30" s="64">
        <f t="shared" si="1"/>
        <v>11.452938138795295</v>
      </c>
      <c r="I30" s="68">
        <v>12</v>
      </c>
      <c r="J30" s="66">
        <f>12*1.95583</f>
        <v>23.46996</v>
      </c>
    </row>
    <row r="31" spans="1:10" ht="19.2">
      <c r="A31" s="59" t="s">
        <v>146</v>
      </c>
      <c r="B31" s="54" t="s">
        <v>99</v>
      </c>
      <c r="C31" s="55">
        <v>20</v>
      </c>
      <c r="D31" s="56"/>
      <c r="E31" s="57"/>
      <c r="F31" s="58">
        <f t="shared" si="0"/>
        <v>10.22583762392437</v>
      </c>
      <c r="G31" s="63">
        <v>0.12</v>
      </c>
      <c r="H31" s="64">
        <f t="shared" si="1"/>
        <v>11.452938138795295</v>
      </c>
      <c r="I31" s="68">
        <f t="shared" si="3"/>
        <v>11.452938138795295</v>
      </c>
      <c r="J31" s="66">
        <f>11*1.95583</f>
        <v>21.514129999999998</v>
      </c>
    </row>
    <row r="32" spans="1:10" ht="38.4">
      <c r="A32" s="59" t="s">
        <v>158</v>
      </c>
      <c r="B32" s="54" t="s">
        <v>99</v>
      </c>
      <c r="C32" s="55">
        <v>50</v>
      </c>
      <c r="D32" s="56"/>
      <c r="E32" s="57"/>
      <c r="F32" s="58">
        <f>C32/F$5</f>
        <v>25.564594059810926</v>
      </c>
      <c r="G32" s="63">
        <v>0.12</v>
      </c>
      <c r="H32" s="64">
        <f t="shared" si="1"/>
        <v>28.632345346988238</v>
      </c>
      <c r="I32" s="68">
        <v>30</v>
      </c>
      <c r="J32" s="66">
        <f>30*1.95583</f>
        <v>58.674900000000001</v>
      </c>
    </row>
    <row r="33" spans="1:10" ht="38.4">
      <c r="A33" s="59" t="s">
        <v>159</v>
      </c>
      <c r="B33" s="54" t="s">
        <v>99</v>
      </c>
      <c r="C33" s="55">
        <v>80</v>
      </c>
      <c r="D33" s="56"/>
      <c r="E33" s="57"/>
      <c r="F33" s="58">
        <f t="shared" ref="F33:F41" si="4">C33/F$5</f>
        <v>40.903350495697481</v>
      </c>
      <c r="G33" s="63">
        <v>0.12</v>
      </c>
      <c r="H33" s="64">
        <f t="shared" si="1"/>
        <v>45.81175255518118</v>
      </c>
      <c r="I33" s="68">
        <v>50</v>
      </c>
      <c r="J33" s="66">
        <f>50*1.95583</f>
        <v>97.791499999999999</v>
      </c>
    </row>
    <row r="34" spans="1:10" ht="19.2">
      <c r="A34" s="59" t="s">
        <v>147</v>
      </c>
      <c r="B34" s="54" t="s">
        <v>99</v>
      </c>
      <c r="C34" s="55">
        <v>12</v>
      </c>
      <c r="D34" s="56"/>
      <c r="E34" s="57"/>
      <c r="F34" s="58">
        <f t="shared" si="4"/>
        <v>6.1355025743546223</v>
      </c>
      <c r="G34" s="63">
        <v>0.12</v>
      </c>
      <c r="H34" s="64">
        <f t="shared" si="1"/>
        <v>6.8717628832771771</v>
      </c>
      <c r="I34" s="68">
        <f t="shared" si="3"/>
        <v>6.8717628832771771</v>
      </c>
      <c r="J34" s="66">
        <f>7*1.95583</f>
        <v>13.690809999999999</v>
      </c>
    </row>
    <row r="35" spans="1:10" ht="19.2">
      <c r="A35" s="59" t="s">
        <v>148</v>
      </c>
      <c r="B35" s="54" t="s">
        <v>99</v>
      </c>
      <c r="C35" s="55">
        <v>3</v>
      </c>
      <c r="D35" s="56"/>
      <c r="E35" s="57"/>
      <c r="F35" s="58">
        <f t="shared" si="4"/>
        <v>1.5338756435886556</v>
      </c>
      <c r="G35" s="63">
        <v>0.12</v>
      </c>
      <c r="H35" s="64">
        <f t="shared" si="1"/>
        <v>1.7179407208192943</v>
      </c>
      <c r="I35" s="68">
        <f t="shared" si="3"/>
        <v>1.7179407208192943</v>
      </c>
      <c r="J35" s="66">
        <f>2*1.95583</f>
        <v>3.9116599999999999</v>
      </c>
    </row>
    <row r="36" spans="1:10" ht="19.2">
      <c r="A36" s="59" t="s">
        <v>149</v>
      </c>
      <c r="B36" s="54" t="s">
        <v>99</v>
      </c>
      <c r="C36" s="55">
        <v>10</v>
      </c>
      <c r="D36" s="56"/>
      <c r="E36" s="57"/>
      <c r="F36" s="58">
        <f t="shared" si="4"/>
        <v>5.1129188119621851</v>
      </c>
      <c r="G36" s="63">
        <v>0.12</v>
      </c>
      <c r="H36" s="64">
        <f t="shared" si="1"/>
        <v>5.7264690693976474</v>
      </c>
      <c r="I36" s="68">
        <f t="shared" si="3"/>
        <v>5.7264690693976474</v>
      </c>
      <c r="J36" s="66">
        <f>6*1.95583</f>
        <v>11.73498</v>
      </c>
    </row>
    <row r="37" spans="1:10" ht="19.2">
      <c r="A37" s="59" t="s">
        <v>150</v>
      </c>
      <c r="B37" s="54" t="s">
        <v>99</v>
      </c>
      <c r="C37" s="55">
        <v>2</v>
      </c>
      <c r="D37" s="56"/>
      <c r="E37" s="57"/>
      <c r="F37" s="58">
        <f t="shared" si="4"/>
        <v>1.022583762392437</v>
      </c>
      <c r="G37" s="63">
        <v>0.12</v>
      </c>
      <c r="H37" s="64">
        <f t="shared" si="1"/>
        <v>1.1452938138795294</v>
      </c>
      <c r="I37" s="67">
        <v>1.5</v>
      </c>
      <c r="J37" s="66">
        <f t="shared" si="2"/>
        <v>2.933745</v>
      </c>
    </row>
    <row r="38" spans="1:10" ht="19.2">
      <c r="A38" s="59" t="s">
        <v>151</v>
      </c>
      <c r="B38" s="54" t="s">
        <v>99</v>
      </c>
      <c r="C38" s="55">
        <v>2.5</v>
      </c>
      <c r="D38" s="56"/>
      <c r="E38" s="57"/>
      <c r="F38" s="58">
        <f t="shared" si="4"/>
        <v>1.2782297029905463</v>
      </c>
      <c r="G38" s="63">
        <v>0.12</v>
      </c>
      <c r="H38" s="64">
        <f t="shared" si="1"/>
        <v>1.4316172673494119</v>
      </c>
      <c r="I38" s="67">
        <v>2.5</v>
      </c>
      <c r="J38" s="66">
        <f t="shared" si="2"/>
        <v>4.8895749999999998</v>
      </c>
    </row>
    <row r="39" spans="1:10" ht="19.2">
      <c r="A39" s="59" t="s">
        <v>152</v>
      </c>
      <c r="B39" s="54" t="s">
        <v>99</v>
      </c>
      <c r="C39" s="55">
        <v>3.5</v>
      </c>
      <c r="D39" s="56"/>
      <c r="E39" s="57"/>
      <c r="F39" s="58">
        <f t="shared" si="4"/>
        <v>1.7895215841867647</v>
      </c>
      <c r="G39" s="63">
        <v>0.12</v>
      </c>
      <c r="H39" s="64">
        <f t="shared" si="1"/>
        <v>2.0042641742891765</v>
      </c>
      <c r="I39" s="67">
        <v>3.5</v>
      </c>
      <c r="J39" s="66">
        <v>6.85</v>
      </c>
    </row>
    <row r="40" spans="1:10" ht="19.2">
      <c r="A40" s="59" t="s">
        <v>153</v>
      </c>
      <c r="B40" s="54" t="s">
        <v>99</v>
      </c>
      <c r="C40" s="55">
        <v>4.5</v>
      </c>
      <c r="D40" s="56"/>
      <c r="E40" s="57"/>
      <c r="F40" s="58">
        <f t="shared" si="4"/>
        <v>2.300813465382983</v>
      </c>
      <c r="G40" s="63">
        <v>0.12</v>
      </c>
      <c r="H40" s="64">
        <f t="shared" si="1"/>
        <v>2.5769110812289409</v>
      </c>
      <c r="I40" s="68">
        <v>4</v>
      </c>
      <c r="J40" s="66">
        <f t="shared" si="2"/>
        <v>7.8233199999999998</v>
      </c>
    </row>
    <row r="41" spans="1:10" ht="19.2">
      <c r="A41" s="59" t="s">
        <v>154</v>
      </c>
      <c r="B41" s="54" t="s">
        <v>99</v>
      </c>
      <c r="C41" s="55">
        <v>15</v>
      </c>
      <c r="D41" s="56"/>
      <c r="E41" s="57"/>
      <c r="F41" s="58">
        <f t="shared" si="4"/>
        <v>7.6693782179432777</v>
      </c>
      <c r="G41" s="63">
        <v>0.12</v>
      </c>
      <c r="H41" s="64">
        <f t="shared" si="1"/>
        <v>8.5897036040964707</v>
      </c>
      <c r="I41" s="68">
        <v>10</v>
      </c>
      <c r="J41" s="66">
        <f t="shared" si="2"/>
        <v>19.558299999999999</v>
      </c>
    </row>
    <row r="42" spans="1:10">
      <c r="A42" s="12"/>
      <c r="B42" s="12"/>
      <c r="C42" s="14"/>
      <c r="D42" s="6"/>
      <c r="E42" s="43"/>
      <c r="F42" s="50"/>
    </row>
    <row r="43" spans="1:10">
      <c r="A43" s="12"/>
      <c r="B43" s="12"/>
      <c r="C43" s="14"/>
      <c r="D43" s="6"/>
      <c r="E43" s="43"/>
      <c r="F43" s="50"/>
    </row>
    <row r="44" spans="1:10">
      <c r="A44" s="12"/>
      <c r="B44" s="12"/>
      <c r="C44" s="14"/>
      <c r="D44" s="6"/>
      <c r="E44" s="43"/>
      <c r="F44" s="50"/>
    </row>
    <row r="45" spans="1:10">
      <c r="A45" s="12" t="s">
        <v>155</v>
      </c>
      <c r="B45" s="12"/>
      <c r="C45" s="14"/>
      <c r="D45" s="51" t="s">
        <v>156</v>
      </c>
      <c r="E45" s="43"/>
      <c r="F45" s="50"/>
    </row>
    <row r="46" spans="1:10">
      <c r="A46" s="12"/>
      <c r="B46" s="12"/>
      <c r="C46" s="14"/>
      <c r="D46" s="6"/>
      <c r="E46" s="52" t="s">
        <v>157</v>
      </c>
      <c r="F46" s="50"/>
    </row>
    <row r="47" spans="1:10">
      <c r="A47" s="12"/>
      <c r="B47" s="12"/>
      <c r="C47" s="14"/>
      <c r="D47" s="6"/>
      <c r="E47" s="43"/>
      <c r="F47" s="50"/>
    </row>
    <row r="48" spans="1:10">
      <c r="A48" s="12"/>
      <c r="B48" s="12"/>
      <c r="C48" s="14"/>
      <c r="D48" s="6"/>
      <c r="E48" s="43"/>
      <c r="F48" s="50"/>
    </row>
    <row r="49" spans="1:6">
      <c r="A49" s="15"/>
      <c r="B49" s="12"/>
      <c r="C49" s="14"/>
      <c r="D49" s="6"/>
      <c r="E49" s="43"/>
      <c r="F49" s="50"/>
    </row>
    <row r="50" spans="1:6">
      <c r="A50" s="17"/>
      <c r="B50" s="13"/>
      <c r="C50" s="14"/>
      <c r="D50" s="6"/>
      <c r="E50" s="43"/>
      <c r="F50" s="50"/>
    </row>
    <row r="51" spans="1:6">
      <c r="A51" s="12"/>
      <c r="B51" s="12"/>
      <c r="C51" s="14"/>
      <c r="D51" s="6"/>
      <c r="E51" s="43"/>
      <c r="F51" s="50"/>
    </row>
    <row r="52" spans="1:6">
      <c r="A52" s="12"/>
      <c r="B52" s="12"/>
      <c r="C52" s="14"/>
      <c r="D52" s="6"/>
      <c r="E52" s="43"/>
      <c r="F52" s="50"/>
    </row>
    <row r="53" spans="1:6">
      <c r="A53" s="12"/>
      <c r="B53" s="12"/>
      <c r="C53" s="14"/>
      <c r="D53" s="6"/>
      <c r="E53" s="43"/>
      <c r="F53" s="50"/>
    </row>
    <row r="54" spans="1:6">
      <c r="A54" s="13"/>
      <c r="B54" s="13"/>
      <c r="C54" s="14"/>
      <c r="D54" s="6"/>
      <c r="E54" s="43"/>
      <c r="F54" s="50"/>
    </row>
    <row r="55" spans="1:6">
      <c r="A55" s="13"/>
      <c r="B55" s="13"/>
      <c r="C55" s="14"/>
      <c r="D55" s="6"/>
      <c r="E55" s="43"/>
      <c r="F55" s="50"/>
    </row>
    <row r="56" spans="1:6">
      <c r="A56" s="15"/>
      <c r="B56" s="12"/>
      <c r="C56" s="14"/>
      <c r="D56" s="6"/>
      <c r="E56" s="43"/>
      <c r="F56" s="50"/>
    </row>
    <row r="57" spans="1:6">
      <c r="A57" s="12"/>
      <c r="B57" s="12"/>
      <c r="C57" s="14"/>
      <c r="D57" s="6"/>
      <c r="E57" s="43"/>
      <c r="F57" s="50"/>
    </row>
    <row r="58" spans="1:6">
      <c r="A58" s="12"/>
      <c r="B58" s="12"/>
      <c r="C58" s="14"/>
      <c r="D58" s="6"/>
      <c r="E58" s="43"/>
      <c r="F58" s="50"/>
    </row>
    <row r="59" spans="1:6">
      <c r="A59" s="12"/>
      <c r="B59" s="12"/>
      <c r="C59" s="14"/>
      <c r="D59" s="6"/>
      <c r="E59" s="43"/>
      <c r="F59" s="50"/>
    </row>
    <row r="60" spans="1:6">
      <c r="A60" s="12"/>
      <c r="B60" s="12"/>
      <c r="C60" s="14"/>
      <c r="D60" s="6"/>
      <c r="E60" s="43"/>
      <c r="F60" s="50"/>
    </row>
    <row r="61" spans="1:6">
      <c r="A61" s="12"/>
      <c r="B61" s="12"/>
      <c r="C61" s="14"/>
      <c r="D61" s="6"/>
      <c r="E61" s="43"/>
      <c r="F61" s="50"/>
    </row>
    <row r="62" spans="1:6">
      <c r="A62" s="12"/>
      <c r="B62" s="12"/>
      <c r="C62" s="14"/>
      <c r="D62" s="6"/>
      <c r="E62" s="43"/>
      <c r="F62" s="50"/>
    </row>
    <row r="63" spans="1:6">
      <c r="A63" s="12"/>
      <c r="B63" s="12"/>
      <c r="C63" s="14"/>
      <c r="D63" s="6"/>
      <c r="E63" s="43"/>
      <c r="F63" s="50"/>
    </row>
    <row r="64" spans="1:6" ht="15.6">
      <c r="A64" s="21"/>
      <c r="B64" s="12"/>
      <c r="C64" s="14"/>
      <c r="D64" s="6"/>
      <c r="E64" s="43"/>
      <c r="F64" s="50"/>
    </row>
    <row r="65" spans="1:6" ht="15.6">
      <c r="A65" s="21"/>
      <c r="B65" s="12"/>
      <c r="C65" s="14"/>
      <c r="D65" s="6"/>
      <c r="E65" s="43"/>
      <c r="F65" s="50"/>
    </row>
    <row r="66" spans="1:6">
      <c r="A66" s="13"/>
      <c r="B66" s="13"/>
      <c r="C66" s="14"/>
      <c r="D66" s="6"/>
      <c r="E66" s="43"/>
      <c r="F66" s="50"/>
    </row>
    <row r="67" spans="1:6">
      <c r="A67" s="13"/>
      <c r="B67" s="13"/>
      <c r="C67" s="14"/>
      <c r="D67" s="6"/>
      <c r="E67" s="43"/>
      <c r="F67" s="50"/>
    </row>
    <row r="68" spans="1:6">
      <c r="A68" s="12"/>
      <c r="B68" s="12"/>
      <c r="C68" s="14"/>
      <c r="D68" s="6"/>
      <c r="E68" s="43"/>
      <c r="F68" s="50"/>
    </row>
    <row r="69" spans="1:6">
      <c r="A69" s="13"/>
      <c r="B69" s="13"/>
      <c r="C69" s="14"/>
      <c r="D69" s="6"/>
      <c r="E69" s="43"/>
      <c r="F69" s="50"/>
    </row>
    <row r="70" spans="1:6">
      <c r="A70" s="13"/>
      <c r="B70" s="18"/>
      <c r="C70" s="25"/>
      <c r="D70" s="6"/>
      <c r="E70" s="43"/>
      <c r="F70" s="50"/>
    </row>
    <row r="71" spans="1:6">
      <c r="A71" s="13"/>
      <c r="B71" s="18"/>
      <c r="C71" s="25"/>
      <c r="D71" s="6"/>
      <c r="E71" s="43"/>
      <c r="F71" s="50"/>
    </row>
    <row r="72" spans="1:6">
      <c r="A72" s="13"/>
      <c r="B72" s="18"/>
      <c r="C72" s="25"/>
      <c r="D72" s="6"/>
      <c r="E72" s="43"/>
      <c r="F72" s="50"/>
    </row>
    <row r="73" spans="1:6">
      <c r="A73" s="13"/>
      <c r="B73" s="18"/>
      <c r="C73" s="25"/>
      <c r="D73" s="6"/>
      <c r="E73" s="43"/>
      <c r="F73" s="50"/>
    </row>
    <row r="74" spans="1:6">
      <c r="A74" s="13"/>
      <c r="B74" s="18"/>
      <c r="C74" s="25"/>
      <c r="D74" s="6"/>
      <c r="E74" s="43"/>
      <c r="F74" s="50"/>
    </row>
    <row r="75" spans="1:6">
      <c r="A75" s="13"/>
      <c r="B75" s="18"/>
      <c r="C75" s="25"/>
      <c r="D75" s="6"/>
      <c r="E75" s="43"/>
      <c r="F75" s="50"/>
    </row>
    <row r="76" spans="1:6" ht="15.6">
      <c r="A76" s="21"/>
      <c r="B76" s="19"/>
      <c r="C76" s="25"/>
      <c r="D76" s="6"/>
      <c r="E76" s="43"/>
      <c r="F76" s="50"/>
    </row>
    <row r="77" spans="1:6">
      <c r="A77" s="13"/>
      <c r="B77" s="18"/>
      <c r="C77" s="25"/>
      <c r="D77" s="6"/>
      <c r="E77" s="43"/>
      <c r="F77" s="50"/>
    </row>
    <row r="78" spans="1:6">
      <c r="A78" s="13"/>
      <c r="B78" s="18"/>
      <c r="C78" s="25"/>
      <c r="D78" s="6"/>
      <c r="E78" s="43"/>
      <c r="F78" s="50"/>
    </row>
    <row r="79" spans="1:6">
      <c r="A79" s="13"/>
      <c r="B79" s="18"/>
      <c r="C79" s="25"/>
      <c r="D79" s="6"/>
      <c r="E79" s="43"/>
      <c r="F79" s="50"/>
    </row>
    <row r="80" spans="1:6">
      <c r="A80" s="13"/>
      <c r="B80" s="18"/>
      <c r="C80" s="25"/>
      <c r="D80" s="6"/>
      <c r="E80" s="43"/>
      <c r="F80" s="50"/>
    </row>
    <row r="81" spans="1:6">
      <c r="A81" s="13"/>
      <c r="B81" s="18"/>
      <c r="C81" s="25"/>
      <c r="D81" s="6"/>
      <c r="E81" s="43"/>
      <c r="F81" s="50"/>
    </row>
    <row r="82" spans="1:6">
      <c r="A82" s="13"/>
      <c r="B82" s="18"/>
      <c r="C82" s="25"/>
      <c r="D82" s="6"/>
      <c r="E82" s="43"/>
      <c r="F82" s="50"/>
    </row>
    <row r="83" spans="1:6">
      <c r="A83" s="13"/>
      <c r="B83" s="18"/>
      <c r="C83" s="25"/>
      <c r="D83" s="6"/>
      <c r="E83" s="43"/>
      <c r="F83" s="50"/>
    </row>
    <row r="84" spans="1:6">
      <c r="A84" s="13"/>
      <c r="B84" s="18"/>
      <c r="C84" s="25"/>
      <c r="D84" s="6"/>
      <c r="E84" s="43"/>
      <c r="F84" s="50"/>
    </row>
    <row r="85" spans="1:6">
      <c r="A85" s="13"/>
      <c r="B85" s="18"/>
      <c r="C85" s="25"/>
      <c r="D85" s="6"/>
      <c r="E85" s="43"/>
      <c r="F85" s="50"/>
    </row>
    <row r="86" spans="1:6">
      <c r="A86" s="13"/>
      <c r="B86" s="18"/>
      <c r="C86" s="25"/>
      <c r="D86" s="6"/>
      <c r="E86" s="43"/>
      <c r="F86" s="50"/>
    </row>
    <row r="87" spans="1:6">
      <c r="A87" s="13"/>
      <c r="B87" s="18"/>
      <c r="C87" s="25"/>
      <c r="D87" s="6"/>
      <c r="E87" s="43"/>
      <c r="F87" s="50"/>
    </row>
    <row r="88" spans="1:6">
      <c r="A88" s="13"/>
      <c r="B88" s="18"/>
      <c r="C88" s="25"/>
      <c r="D88" s="6"/>
      <c r="E88" s="43"/>
      <c r="F88" s="50"/>
    </row>
    <row r="89" spans="1:6">
      <c r="A89" s="13"/>
      <c r="B89" s="18"/>
      <c r="C89" s="25"/>
      <c r="D89" s="6"/>
      <c r="E89" s="43"/>
      <c r="F89" s="50"/>
    </row>
    <row r="90" spans="1:6">
      <c r="A90" s="13"/>
      <c r="B90" s="18"/>
      <c r="C90" s="25"/>
      <c r="D90" s="6"/>
      <c r="E90" s="43"/>
      <c r="F90" s="50"/>
    </row>
    <row r="91" spans="1:6">
      <c r="A91" s="13"/>
      <c r="B91" s="18"/>
      <c r="C91" s="25"/>
      <c r="D91" s="6"/>
      <c r="E91" s="43"/>
      <c r="F91" s="50"/>
    </row>
    <row r="92" spans="1:6">
      <c r="A92" s="13"/>
      <c r="B92" s="18"/>
      <c r="C92" s="25"/>
      <c r="D92" s="6"/>
      <c r="E92" s="43"/>
      <c r="F92" s="50"/>
    </row>
    <row r="93" spans="1:6">
      <c r="A93" s="13"/>
      <c r="B93" s="18"/>
      <c r="C93" s="25"/>
      <c r="D93" s="6"/>
      <c r="E93" s="43"/>
      <c r="F93" s="50"/>
    </row>
    <row r="94" spans="1:6">
      <c r="A94" s="13"/>
      <c r="B94" s="18"/>
      <c r="C94" s="25"/>
      <c r="D94" s="6"/>
      <c r="E94" s="43"/>
      <c r="F94" s="50"/>
    </row>
    <row r="95" spans="1:6">
      <c r="A95" s="13"/>
      <c r="B95" s="18"/>
      <c r="C95" s="25"/>
      <c r="D95" s="6"/>
      <c r="E95" s="43"/>
      <c r="F95" s="50"/>
    </row>
    <row r="96" spans="1:6">
      <c r="A96" s="13"/>
      <c r="B96" s="18"/>
      <c r="C96" s="25"/>
      <c r="D96" s="6"/>
      <c r="E96" s="43"/>
      <c r="F96" s="50"/>
    </row>
    <row r="97" spans="1:6">
      <c r="A97" s="13"/>
      <c r="B97" s="18"/>
      <c r="C97" s="25"/>
      <c r="D97" s="6"/>
      <c r="E97" s="43"/>
      <c r="F97" s="50"/>
    </row>
    <row r="98" spans="1:6">
      <c r="A98" s="13"/>
      <c r="B98" s="18"/>
      <c r="C98" s="25"/>
      <c r="D98" s="6"/>
      <c r="E98" s="43"/>
      <c r="F98" s="50"/>
    </row>
    <row r="99" spans="1:6">
      <c r="A99" s="13"/>
      <c r="B99" s="18"/>
      <c r="C99" s="25"/>
      <c r="D99" s="6"/>
      <c r="E99" s="43"/>
      <c r="F99" s="50"/>
    </row>
    <row r="100" spans="1:6">
      <c r="A100" s="13"/>
      <c r="B100" s="18"/>
      <c r="C100" s="25"/>
      <c r="D100" s="6"/>
      <c r="E100" s="43"/>
      <c r="F100" s="50"/>
    </row>
    <row r="101" spans="1:6">
      <c r="A101" s="13"/>
      <c r="B101" s="18"/>
      <c r="C101" s="25"/>
      <c r="D101" s="6"/>
      <c r="E101" s="43"/>
      <c r="F101" s="50"/>
    </row>
    <row r="102" spans="1:6">
      <c r="A102" s="13"/>
      <c r="B102" s="18"/>
      <c r="C102" s="25"/>
      <c r="D102" s="6"/>
      <c r="E102" s="43"/>
      <c r="F102" s="50"/>
    </row>
    <row r="103" spans="1:6">
      <c r="A103" s="13"/>
      <c r="B103" s="18"/>
      <c r="C103" s="25"/>
      <c r="D103" s="6"/>
      <c r="E103" s="43"/>
      <c r="F103" s="50"/>
    </row>
    <row r="104" spans="1:6">
      <c r="A104" s="13"/>
      <c r="B104" s="18"/>
      <c r="C104" s="25"/>
      <c r="D104" s="6"/>
      <c r="E104" s="43"/>
      <c r="F104" s="50"/>
    </row>
    <row r="105" spans="1:6">
      <c r="A105" s="13"/>
      <c r="B105" s="18"/>
      <c r="C105" s="25"/>
      <c r="D105" s="6"/>
      <c r="E105" s="43"/>
      <c r="F105" s="50"/>
    </row>
    <row r="106" spans="1:6">
      <c r="A106" s="13"/>
      <c r="B106" s="18"/>
      <c r="C106" s="25"/>
      <c r="D106" s="6"/>
      <c r="E106" s="43"/>
      <c r="F106" s="50"/>
    </row>
    <row r="107" spans="1:6">
      <c r="A107" s="17"/>
      <c r="B107" s="33"/>
      <c r="C107" s="34"/>
      <c r="D107" s="6"/>
      <c r="E107" s="43"/>
      <c r="F107" s="50"/>
    </row>
    <row r="108" spans="1:6">
      <c r="A108" s="19"/>
      <c r="B108" s="19"/>
      <c r="C108" s="25"/>
      <c r="D108" s="6"/>
      <c r="E108" s="43"/>
      <c r="F108" s="50"/>
    </row>
    <row r="109" spans="1:6">
      <c r="A109" s="13"/>
      <c r="B109" s="18"/>
      <c r="C109" s="25"/>
      <c r="E109" s="43"/>
      <c r="F109" s="50"/>
    </row>
    <row r="110" spans="1:6">
      <c r="A110" s="13"/>
      <c r="B110" s="18"/>
      <c r="C110" s="25"/>
      <c r="D110" s="6"/>
      <c r="E110" s="43"/>
      <c r="F110" s="50"/>
    </row>
    <row r="111" spans="1:6">
      <c r="A111" s="13"/>
      <c r="B111" s="18"/>
      <c r="C111" s="25"/>
      <c r="D111" s="6"/>
      <c r="E111" s="44"/>
      <c r="F111" s="50"/>
    </row>
    <row r="112" spans="1:6">
      <c r="A112" s="13"/>
      <c r="B112" s="18"/>
      <c r="C112" s="25"/>
      <c r="D112" s="6"/>
      <c r="E112" s="43"/>
      <c r="F112" s="50"/>
    </row>
    <row r="113" spans="1:6">
      <c r="A113" s="13"/>
      <c r="B113" s="18"/>
      <c r="C113" s="25"/>
      <c r="D113" s="6"/>
      <c r="E113" s="43"/>
      <c r="F113" s="50"/>
    </row>
    <row r="114" spans="1:6">
      <c r="A114" s="13"/>
      <c r="B114" s="18"/>
      <c r="C114" s="25"/>
      <c r="D114" s="6"/>
      <c r="E114" s="43"/>
      <c r="F114" s="50"/>
    </row>
    <row r="115" spans="1:6">
      <c r="A115" s="13"/>
      <c r="B115" s="18"/>
      <c r="C115" s="25"/>
      <c r="D115" s="6"/>
      <c r="E115" s="43"/>
      <c r="F115" s="50"/>
    </row>
    <row r="116" spans="1:6">
      <c r="A116" s="13"/>
      <c r="B116" s="18"/>
      <c r="C116" s="25"/>
      <c r="D116" s="6"/>
      <c r="E116" s="43"/>
      <c r="F116" s="50"/>
    </row>
    <row r="117" spans="1:6">
      <c r="A117" s="13"/>
      <c r="B117" s="18"/>
      <c r="C117" s="25"/>
      <c r="D117" s="6"/>
      <c r="E117" s="43"/>
      <c r="F117" s="50"/>
    </row>
    <row r="118" spans="1:6">
      <c r="A118" s="13"/>
      <c r="B118" s="18"/>
      <c r="C118" s="25"/>
      <c r="D118" s="6"/>
      <c r="E118" s="43"/>
      <c r="F118" s="50"/>
    </row>
    <row r="119" spans="1:6">
      <c r="A119" s="17"/>
      <c r="B119" s="33"/>
      <c r="C119" s="34"/>
      <c r="D119" s="6"/>
      <c r="E119" s="43"/>
      <c r="F119" s="50"/>
    </row>
    <row r="120" spans="1:6" ht="15.6">
      <c r="A120" s="21"/>
      <c r="B120" s="18"/>
      <c r="C120" s="25"/>
      <c r="D120" s="6"/>
      <c r="E120" s="43"/>
      <c r="F120" s="50"/>
    </row>
    <row r="121" spans="1:6" ht="15.6">
      <c r="A121" s="13"/>
      <c r="B121" s="18"/>
      <c r="C121" s="26"/>
      <c r="D121" s="6"/>
      <c r="E121" s="43"/>
      <c r="F121" s="50"/>
    </row>
    <row r="122" spans="1:6" ht="15.6">
      <c r="A122" s="13"/>
      <c r="B122" s="18"/>
      <c r="C122" s="26"/>
      <c r="D122" s="6"/>
      <c r="E122" s="43"/>
      <c r="F122" s="50"/>
    </row>
    <row r="123" spans="1:6" ht="15.6">
      <c r="A123" s="20"/>
      <c r="B123" s="18"/>
      <c r="C123" s="14"/>
      <c r="D123" s="6"/>
      <c r="E123" s="43"/>
      <c r="F123" s="50"/>
    </row>
    <row r="124" spans="1:6" ht="15.6">
      <c r="A124" s="13"/>
      <c r="B124" s="18"/>
      <c r="C124" s="26"/>
      <c r="D124" s="6"/>
      <c r="E124" s="43"/>
      <c r="F124" s="50"/>
    </row>
    <row r="125" spans="1:6" ht="15.6">
      <c r="A125" s="13"/>
      <c r="B125" s="18"/>
      <c r="C125" s="26"/>
      <c r="D125" s="6"/>
      <c r="E125" s="43"/>
      <c r="F125" s="50"/>
    </row>
    <row r="126" spans="1:6" ht="15.6">
      <c r="A126" s="21"/>
      <c r="B126" s="18"/>
      <c r="C126" s="14"/>
      <c r="D126" s="6"/>
      <c r="E126" s="43"/>
      <c r="F126" s="50"/>
    </row>
    <row r="127" spans="1:6">
      <c r="A127" s="16"/>
      <c r="B127" s="18"/>
      <c r="C127" s="14"/>
      <c r="D127" s="6"/>
      <c r="E127" s="43"/>
      <c r="F127" s="50"/>
    </row>
    <row r="128" spans="1:6">
      <c r="A128" s="13"/>
      <c r="B128" s="18"/>
      <c r="C128" s="14"/>
      <c r="D128" s="6"/>
      <c r="E128" s="43"/>
      <c r="F128" s="50"/>
    </row>
    <row r="129" spans="1:6">
      <c r="A129" s="13"/>
      <c r="B129" s="18"/>
      <c r="C129" s="14"/>
      <c r="D129" s="6"/>
      <c r="E129" s="43"/>
      <c r="F129" s="50"/>
    </row>
    <row r="130" spans="1:6">
      <c r="A130" s="13"/>
      <c r="B130" s="18"/>
      <c r="C130" s="14"/>
      <c r="D130" s="6"/>
      <c r="E130" s="43"/>
      <c r="F130" s="50"/>
    </row>
    <row r="131" spans="1:6">
      <c r="A131" s="13"/>
      <c r="B131" s="18"/>
      <c r="C131" s="14"/>
      <c r="D131" s="6"/>
      <c r="E131" s="43"/>
      <c r="F131" s="50"/>
    </row>
    <row r="132" spans="1:6">
      <c r="A132" s="13"/>
      <c r="B132" s="18"/>
      <c r="C132" s="14"/>
      <c r="D132" s="6"/>
      <c r="E132" s="43"/>
      <c r="F132" s="50"/>
    </row>
    <row r="133" spans="1:6">
      <c r="A133" s="13"/>
      <c r="B133" s="18"/>
      <c r="C133" s="14"/>
      <c r="D133" s="6"/>
      <c r="E133" s="43"/>
      <c r="F133" s="50"/>
    </row>
    <row r="134" spans="1:6">
      <c r="A134" s="13"/>
      <c r="B134" s="18"/>
      <c r="C134" s="14"/>
      <c r="D134" s="6"/>
      <c r="E134" s="43"/>
      <c r="F134" s="50"/>
    </row>
    <row r="135" spans="1:6">
      <c r="A135" s="13"/>
      <c r="B135" s="18"/>
      <c r="C135" s="14"/>
      <c r="D135" s="6"/>
      <c r="E135" s="43"/>
      <c r="F135" s="50"/>
    </row>
    <row r="136" spans="1:6">
      <c r="A136" s="13"/>
      <c r="B136" s="18"/>
      <c r="C136" s="14"/>
      <c r="D136" s="6"/>
      <c r="E136" s="43"/>
      <c r="F136" s="50"/>
    </row>
    <row r="137" spans="1:6">
      <c r="A137" s="13"/>
      <c r="B137" s="18"/>
      <c r="C137" s="14"/>
      <c r="D137" s="6"/>
      <c r="E137" s="43"/>
      <c r="F137" s="50"/>
    </row>
    <row r="138" spans="1:6">
      <c r="A138" s="13"/>
      <c r="B138" s="18"/>
      <c r="C138" s="14"/>
      <c r="D138" s="6"/>
      <c r="E138" s="43"/>
      <c r="F138" s="50"/>
    </row>
    <row r="139" spans="1:6">
      <c r="A139" s="13"/>
      <c r="B139" s="18"/>
      <c r="C139" s="14"/>
      <c r="D139" s="6"/>
      <c r="E139" s="43"/>
      <c r="F139" s="50"/>
    </row>
    <row r="140" spans="1:6">
      <c r="A140" s="13"/>
      <c r="B140" s="18"/>
      <c r="C140" s="14"/>
      <c r="D140" s="6"/>
      <c r="E140" s="43"/>
      <c r="F140" s="50"/>
    </row>
    <row r="141" spans="1:6">
      <c r="A141" s="13"/>
      <c r="B141" s="18"/>
      <c r="C141" s="14"/>
      <c r="D141" s="6"/>
      <c r="E141" s="43"/>
      <c r="F141" s="50"/>
    </row>
    <row r="142" spans="1:6">
      <c r="A142" s="13"/>
      <c r="B142" s="18"/>
      <c r="C142" s="14"/>
      <c r="D142" s="6"/>
      <c r="E142" s="43"/>
      <c r="F142" s="50"/>
    </row>
    <row r="143" spans="1:6">
      <c r="A143" s="13"/>
      <c r="B143" s="18"/>
      <c r="C143" s="14"/>
      <c r="D143" s="6"/>
      <c r="E143" s="43"/>
      <c r="F143" s="50"/>
    </row>
    <row r="144" spans="1:6" ht="22.5" customHeight="1">
      <c r="A144" s="15" t="s">
        <v>5</v>
      </c>
      <c r="B144" s="18"/>
      <c r="C144" s="14"/>
      <c r="D144" s="6"/>
      <c r="E144" s="43"/>
      <c r="F144" s="50"/>
    </row>
    <row r="145" spans="1:7">
      <c r="A145" s="13" t="s">
        <v>6</v>
      </c>
      <c r="B145" s="18" t="s">
        <v>99</v>
      </c>
      <c r="C145" s="14">
        <v>80</v>
      </c>
      <c r="D145" s="6"/>
      <c r="E145" s="43"/>
      <c r="F145" s="50">
        <f t="shared" ref="F145:F168" si="5">C145/F$5</f>
        <v>40.903350495697481</v>
      </c>
      <c r="G145" s="63"/>
    </row>
    <row r="146" spans="1:7">
      <c r="A146" s="13" t="s">
        <v>7</v>
      </c>
      <c r="B146" s="18" t="s">
        <v>99</v>
      </c>
      <c r="C146" s="14">
        <v>100</v>
      </c>
      <c r="D146" s="6"/>
      <c r="E146" s="43"/>
      <c r="F146" s="50">
        <f t="shared" si="5"/>
        <v>51.129188119621851</v>
      </c>
      <c r="G146" s="63"/>
    </row>
    <row r="147" spans="1:7">
      <c r="A147" s="13" t="s">
        <v>8</v>
      </c>
      <c r="B147" s="18" t="s">
        <v>99</v>
      </c>
      <c r="C147" s="14">
        <v>60</v>
      </c>
      <c r="D147" s="6"/>
      <c r="E147" s="43"/>
      <c r="F147" s="50">
        <f t="shared" si="5"/>
        <v>30.677512871773111</v>
      </c>
      <c r="G147" s="63"/>
    </row>
    <row r="148" spans="1:7">
      <c r="A148" s="13" t="s">
        <v>9</v>
      </c>
      <c r="B148" s="18" t="s">
        <v>99</v>
      </c>
      <c r="C148" s="14">
        <v>160</v>
      </c>
      <c r="D148" s="6"/>
      <c r="E148" s="43"/>
      <c r="F148" s="50">
        <f t="shared" si="5"/>
        <v>81.806700991394962</v>
      </c>
      <c r="G148" s="63"/>
    </row>
    <row r="149" spans="1:7">
      <c r="A149" s="13" t="s">
        <v>118</v>
      </c>
      <c r="B149" s="18"/>
      <c r="C149" s="14"/>
      <c r="D149" s="6"/>
      <c r="E149" s="43"/>
      <c r="F149" s="50">
        <f t="shared" si="5"/>
        <v>0</v>
      </c>
      <c r="G149" s="63"/>
    </row>
    <row r="150" spans="1:7">
      <c r="A150" s="13" t="s">
        <v>10</v>
      </c>
      <c r="B150" s="18" t="s">
        <v>99</v>
      </c>
      <c r="C150" s="30">
        <v>200</v>
      </c>
      <c r="D150" s="6"/>
      <c r="E150" s="43"/>
      <c r="F150" s="50">
        <f t="shared" si="5"/>
        <v>102.2583762392437</v>
      </c>
      <c r="G150" s="63"/>
    </row>
    <row r="151" spans="1:7">
      <c r="A151" s="13" t="s">
        <v>11</v>
      </c>
      <c r="B151" s="18" t="s">
        <v>99</v>
      </c>
      <c r="C151" s="14">
        <v>220</v>
      </c>
      <c r="D151" s="6"/>
      <c r="E151" s="43"/>
      <c r="F151" s="50">
        <f t="shared" si="5"/>
        <v>112.48421386316807</v>
      </c>
      <c r="G151" s="63"/>
    </row>
    <row r="152" spans="1:7">
      <c r="A152" s="13" t="s">
        <v>12</v>
      </c>
      <c r="B152" s="18" t="s">
        <v>99</v>
      </c>
      <c r="C152" s="14">
        <v>50</v>
      </c>
      <c r="D152" s="6"/>
      <c r="E152" s="43"/>
      <c r="F152" s="50">
        <f t="shared" si="5"/>
        <v>25.564594059810926</v>
      </c>
      <c r="G152" s="63"/>
    </row>
    <row r="153" spans="1:7">
      <c r="A153" s="13" t="s">
        <v>13</v>
      </c>
      <c r="B153" s="18" t="s">
        <v>99</v>
      </c>
      <c r="C153" s="14">
        <v>50</v>
      </c>
      <c r="D153" s="6"/>
      <c r="E153" s="43"/>
      <c r="F153" s="50">
        <f t="shared" si="5"/>
        <v>25.564594059810926</v>
      </c>
      <c r="G153" s="63"/>
    </row>
    <row r="154" spans="1:7">
      <c r="A154" s="13" t="s">
        <v>14</v>
      </c>
      <c r="B154" s="18" t="s">
        <v>99</v>
      </c>
      <c r="C154" s="14">
        <v>50</v>
      </c>
      <c r="D154" s="6"/>
      <c r="E154" s="43"/>
      <c r="F154" s="50">
        <f t="shared" si="5"/>
        <v>25.564594059810926</v>
      </c>
      <c r="G154" s="63"/>
    </row>
    <row r="155" spans="1:7">
      <c r="A155" s="13" t="s">
        <v>15</v>
      </c>
      <c r="B155" s="18" t="s">
        <v>99</v>
      </c>
      <c r="C155" s="14">
        <v>320</v>
      </c>
      <c r="D155" s="6"/>
      <c r="E155" s="43"/>
      <c r="F155" s="50">
        <f t="shared" si="5"/>
        <v>163.61340198278992</v>
      </c>
      <c r="G155" s="63"/>
    </row>
    <row r="156" spans="1:7" ht="15.6">
      <c r="A156" s="21" t="s">
        <v>101</v>
      </c>
      <c r="B156" s="22"/>
      <c r="C156" s="14"/>
      <c r="D156" s="6"/>
      <c r="E156" s="43"/>
      <c r="F156" s="50"/>
    </row>
    <row r="157" spans="1:7" ht="41.4">
      <c r="A157" s="13" t="s">
        <v>16</v>
      </c>
      <c r="B157" s="13" t="s">
        <v>99</v>
      </c>
      <c r="C157" s="14">
        <v>30</v>
      </c>
      <c r="D157" s="6"/>
      <c r="E157" s="43"/>
      <c r="F157" s="50">
        <f t="shared" si="5"/>
        <v>15.338756435886555</v>
      </c>
    </row>
    <row r="158" spans="1:7" ht="41.4">
      <c r="A158" s="13" t="s">
        <v>103</v>
      </c>
      <c r="B158" s="13" t="s">
        <v>99</v>
      </c>
      <c r="C158" s="14">
        <v>40</v>
      </c>
      <c r="D158" s="6"/>
      <c r="E158" s="43"/>
      <c r="F158" s="50">
        <f t="shared" si="5"/>
        <v>20.45167524784874</v>
      </c>
    </row>
    <row r="159" spans="1:7" ht="55.2">
      <c r="A159" s="13" t="s">
        <v>17</v>
      </c>
      <c r="B159" s="13" t="s">
        <v>99</v>
      </c>
      <c r="C159" s="14">
        <v>30</v>
      </c>
      <c r="D159" s="6"/>
      <c r="E159" s="43"/>
      <c r="F159" s="50">
        <f t="shared" si="5"/>
        <v>15.338756435886555</v>
      </c>
    </row>
    <row r="160" spans="1:7" ht="41.4">
      <c r="A160" s="13" t="s">
        <v>18</v>
      </c>
      <c r="B160" s="13" t="s">
        <v>99</v>
      </c>
      <c r="C160" s="14">
        <v>25</v>
      </c>
      <c r="D160" s="6"/>
      <c r="E160" s="43"/>
      <c r="F160" s="50">
        <f t="shared" si="5"/>
        <v>12.782297029905463</v>
      </c>
    </row>
    <row r="161" spans="1:6">
      <c r="A161" s="13" t="s">
        <v>19</v>
      </c>
      <c r="B161" s="13" t="s">
        <v>99</v>
      </c>
      <c r="C161" s="14">
        <v>15</v>
      </c>
      <c r="D161" s="6"/>
      <c r="E161" s="43"/>
      <c r="F161" s="50">
        <f t="shared" si="5"/>
        <v>7.6693782179432777</v>
      </c>
    </row>
    <row r="162" spans="1:6">
      <c r="A162" s="12" t="s">
        <v>20</v>
      </c>
      <c r="B162" s="13" t="s">
        <v>99</v>
      </c>
      <c r="C162" s="14">
        <v>45</v>
      </c>
      <c r="D162" s="6"/>
      <c r="E162" s="43"/>
      <c r="F162" s="50">
        <f t="shared" si="5"/>
        <v>23.008134653829831</v>
      </c>
    </row>
    <row r="163" spans="1:6" ht="41.4">
      <c r="A163" s="13" t="s">
        <v>119</v>
      </c>
      <c r="B163" s="13" t="s">
        <v>99</v>
      </c>
      <c r="C163" s="14">
        <v>35</v>
      </c>
      <c r="D163" s="6"/>
      <c r="E163" s="43"/>
      <c r="F163" s="50">
        <f t="shared" si="5"/>
        <v>17.895215841867646</v>
      </c>
    </row>
    <row r="164" spans="1:6" ht="27.6">
      <c r="A164" s="13" t="s">
        <v>21</v>
      </c>
      <c r="B164" s="13" t="s">
        <v>99</v>
      </c>
      <c r="C164" s="14">
        <v>45</v>
      </c>
      <c r="D164" s="6"/>
      <c r="E164" s="43"/>
      <c r="F164" s="50">
        <f t="shared" si="5"/>
        <v>23.008134653829831</v>
      </c>
    </row>
    <row r="165" spans="1:6" ht="27.6">
      <c r="A165" s="13" t="s">
        <v>22</v>
      </c>
      <c r="B165" s="13" t="s">
        <v>99</v>
      </c>
      <c r="C165" s="14">
        <v>45</v>
      </c>
      <c r="D165" s="6"/>
      <c r="E165" s="43"/>
      <c r="F165" s="50">
        <f t="shared" si="5"/>
        <v>23.008134653829831</v>
      </c>
    </row>
    <row r="166" spans="1:6">
      <c r="A166" s="12" t="s">
        <v>23</v>
      </c>
      <c r="B166" s="13" t="s">
        <v>99</v>
      </c>
      <c r="C166" s="14">
        <v>45</v>
      </c>
      <c r="D166" s="6"/>
      <c r="E166" s="43"/>
      <c r="F166" s="50">
        <f t="shared" si="5"/>
        <v>23.008134653829831</v>
      </c>
    </row>
    <row r="167" spans="1:6" ht="27.6">
      <c r="A167" s="13" t="s">
        <v>24</v>
      </c>
      <c r="B167" s="13" t="s">
        <v>99</v>
      </c>
      <c r="C167" s="14">
        <v>50</v>
      </c>
      <c r="D167" s="6"/>
      <c r="E167" s="43"/>
      <c r="F167" s="50">
        <f t="shared" si="5"/>
        <v>25.564594059810926</v>
      </c>
    </row>
    <row r="168" spans="1:6" ht="27.6">
      <c r="A168" s="13" t="s">
        <v>120</v>
      </c>
      <c r="B168" s="13" t="s">
        <v>99</v>
      </c>
      <c r="C168" s="14">
        <v>25</v>
      </c>
      <c r="D168" s="6"/>
      <c r="E168" s="43"/>
      <c r="F168" s="50">
        <f t="shared" si="5"/>
        <v>12.782297029905463</v>
      </c>
    </row>
    <row r="169" spans="1:6" ht="27.75" customHeight="1">
      <c r="A169" s="21" t="s">
        <v>25</v>
      </c>
      <c r="B169" s="22"/>
      <c r="C169" s="14"/>
      <c r="D169" s="6"/>
      <c r="E169" s="43"/>
      <c r="F169" s="50"/>
    </row>
    <row r="170" spans="1:6">
      <c r="A170" s="13" t="s">
        <v>26</v>
      </c>
      <c r="B170" s="13" t="s">
        <v>99</v>
      </c>
      <c r="C170" s="14">
        <v>350</v>
      </c>
      <c r="D170" s="6"/>
      <c r="E170" s="43"/>
      <c r="F170" s="50">
        <f t="shared" ref="F170:F232" si="6">C170/F$5</f>
        <v>178.95215841867648</v>
      </c>
    </row>
    <row r="171" spans="1:6">
      <c r="A171" s="12" t="s">
        <v>27</v>
      </c>
      <c r="B171" s="13" t="s">
        <v>99</v>
      </c>
      <c r="C171" s="14">
        <v>500</v>
      </c>
      <c r="D171" s="6"/>
      <c r="E171" s="43"/>
      <c r="F171" s="50">
        <f t="shared" si="6"/>
        <v>255.64594059810923</v>
      </c>
    </row>
    <row r="172" spans="1:6">
      <c r="A172" s="12" t="s">
        <v>28</v>
      </c>
      <c r="B172" s="13" t="s">
        <v>99</v>
      </c>
      <c r="C172" s="14">
        <v>380</v>
      </c>
      <c r="D172" s="6"/>
      <c r="E172" s="43"/>
      <c r="F172" s="50">
        <f t="shared" si="6"/>
        <v>194.29091485456303</v>
      </c>
    </row>
    <row r="173" spans="1:6">
      <c r="A173" s="13" t="s">
        <v>29</v>
      </c>
      <c r="B173" s="13" t="s">
        <v>99</v>
      </c>
      <c r="C173" s="14">
        <v>500</v>
      </c>
      <c r="D173" s="6"/>
      <c r="E173" s="43"/>
      <c r="F173" s="50">
        <f t="shared" si="6"/>
        <v>255.64594059810923</v>
      </c>
    </row>
    <row r="174" spans="1:6">
      <c r="A174" s="12" t="s">
        <v>30</v>
      </c>
      <c r="B174" s="13" t="s">
        <v>99</v>
      </c>
      <c r="C174" s="14">
        <v>1700</v>
      </c>
      <c r="D174" s="6"/>
      <c r="E174" s="43"/>
      <c r="F174" s="50">
        <f t="shared" si="6"/>
        <v>869.19619803357148</v>
      </c>
    </row>
    <row r="175" spans="1:6">
      <c r="A175" s="13" t="s">
        <v>31</v>
      </c>
      <c r="B175" s="13" t="s">
        <v>99</v>
      </c>
      <c r="C175" s="14">
        <v>2800</v>
      </c>
      <c r="D175" s="6"/>
      <c r="E175" s="43"/>
      <c r="F175" s="50">
        <f t="shared" si="6"/>
        <v>1431.6172673494118</v>
      </c>
    </row>
    <row r="176" spans="1:6">
      <c r="A176" s="12" t="s">
        <v>32</v>
      </c>
      <c r="B176" s="13" t="s">
        <v>99</v>
      </c>
      <c r="C176" s="14">
        <v>400</v>
      </c>
      <c r="D176" s="6"/>
      <c r="E176" s="43"/>
      <c r="F176" s="50">
        <f t="shared" si="6"/>
        <v>204.5167524784874</v>
      </c>
    </row>
    <row r="177" spans="1:6">
      <c r="A177" s="12" t="s">
        <v>33</v>
      </c>
      <c r="B177" s="13" t="s">
        <v>99</v>
      </c>
      <c r="C177" s="14">
        <v>1500</v>
      </c>
      <c r="D177" s="6"/>
      <c r="E177" s="43"/>
      <c r="F177" s="50">
        <f t="shared" si="6"/>
        <v>766.93782179432776</v>
      </c>
    </row>
    <row r="178" spans="1:6">
      <c r="A178" s="12" t="s">
        <v>34</v>
      </c>
      <c r="B178" s="13" t="s">
        <v>99</v>
      </c>
      <c r="C178" s="14">
        <v>100</v>
      </c>
      <c r="D178" s="6"/>
      <c r="E178" s="43"/>
      <c r="F178" s="50">
        <f t="shared" si="6"/>
        <v>51.129188119621851</v>
      </c>
    </row>
    <row r="179" spans="1:6">
      <c r="A179" s="12" t="s">
        <v>35</v>
      </c>
      <c r="B179" s="13" t="s">
        <v>99</v>
      </c>
      <c r="C179" s="14">
        <v>100</v>
      </c>
      <c r="D179" s="6"/>
      <c r="E179" s="43"/>
      <c r="F179" s="50">
        <f t="shared" si="6"/>
        <v>51.129188119621851</v>
      </c>
    </row>
    <row r="180" spans="1:6">
      <c r="A180" s="12" t="s">
        <v>36</v>
      </c>
      <c r="B180" s="13" t="s">
        <v>99</v>
      </c>
      <c r="C180" s="14">
        <v>2800</v>
      </c>
      <c r="D180" s="6"/>
      <c r="E180" s="43"/>
      <c r="F180" s="50">
        <f t="shared" si="6"/>
        <v>1431.6172673494118</v>
      </c>
    </row>
    <row r="181" spans="1:6">
      <c r="A181" s="12" t="s">
        <v>117</v>
      </c>
      <c r="B181" s="13" t="s">
        <v>99</v>
      </c>
      <c r="C181" s="14">
        <v>3500</v>
      </c>
      <c r="D181" s="6"/>
      <c r="E181" s="43"/>
      <c r="F181" s="50">
        <f t="shared" si="6"/>
        <v>1789.5215841867648</v>
      </c>
    </row>
    <row r="182" spans="1:6">
      <c r="A182" s="12" t="s">
        <v>37</v>
      </c>
      <c r="B182" s="13" t="s">
        <v>99</v>
      </c>
      <c r="C182" s="14">
        <v>700</v>
      </c>
      <c r="D182" s="6"/>
      <c r="E182" s="43"/>
      <c r="F182" s="50">
        <f t="shared" si="6"/>
        <v>357.90431683735295</v>
      </c>
    </row>
    <row r="183" spans="1:6">
      <c r="A183" s="12" t="s">
        <v>38</v>
      </c>
      <c r="B183" s="13" t="s">
        <v>99</v>
      </c>
      <c r="C183" s="14">
        <v>100</v>
      </c>
      <c r="D183" s="6"/>
      <c r="E183" s="43"/>
      <c r="F183" s="50">
        <f t="shared" si="6"/>
        <v>51.129188119621851</v>
      </c>
    </row>
    <row r="184" spans="1:6">
      <c r="A184" s="12" t="s">
        <v>39</v>
      </c>
      <c r="B184" s="13" t="s">
        <v>99</v>
      </c>
      <c r="C184" s="14">
        <v>400</v>
      </c>
      <c r="D184" s="6"/>
      <c r="E184" s="43"/>
      <c r="F184" s="50">
        <f t="shared" si="6"/>
        <v>204.5167524784874</v>
      </c>
    </row>
    <row r="185" spans="1:6">
      <c r="A185" s="13" t="s">
        <v>40</v>
      </c>
      <c r="B185" s="13" t="s">
        <v>99</v>
      </c>
      <c r="C185" s="14">
        <v>250</v>
      </c>
      <c r="D185" s="6"/>
      <c r="E185" s="43"/>
      <c r="F185" s="50">
        <f t="shared" si="6"/>
        <v>127.82297029905462</v>
      </c>
    </row>
    <row r="186" spans="1:6">
      <c r="A186" s="12" t="s">
        <v>41</v>
      </c>
      <c r="B186" s="13" t="s">
        <v>99</v>
      </c>
      <c r="C186" s="14">
        <v>3000</v>
      </c>
      <c r="D186" s="6"/>
      <c r="E186" s="43"/>
      <c r="F186" s="50">
        <f t="shared" si="6"/>
        <v>1533.8756435886555</v>
      </c>
    </row>
    <row r="187" spans="1:6">
      <c r="A187" s="12" t="s">
        <v>42</v>
      </c>
      <c r="B187" s="13" t="s">
        <v>99</v>
      </c>
      <c r="C187" s="14">
        <v>400</v>
      </c>
      <c r="D187" s="6"/>
      <c r="E187" s="43"/>
      <c r="F187" s="50">
        <f t="shared" si="6"/>
        <v>204.5167524784874</v>
      </c>
    </row>
    <row r="188" spans="1:6">
      <c r="A188" s="12" t="s">
        <v>43</v>
      </c>
      <c r="B188" s="13" t="s">
        <v>99</v>
      </c>
      <c r="C188" s="14">
        <v>600</v>
      </c>
      <c r="D188" s="6"/>
      <c r="E188" s="43"/>
      <c r="F188" s="50">
        <f t="shared" si="6"/>
        <v>306.77512871773109</v>
      </c>
    </row>
    <row r="189" spans="1:6">
      <c r="A189" s="12" t="s">
        <v>44</v>
      </c>
      <c r="B189" s="13" t="s">
        <v>99</v>
      </c>
      <c r="C189" s="14">
        <v>2800</v>
      </c>
      <c r="D189" s="6"/>
      <c r="E189" s="43"/>
      <c r="F189" s="50">
        <f t="shared" si="6"/>
        <v>1431.6172673494118</v>
      </c>
    </row>
    <row r="190" spans="1:6">
      <c r="A190" s="12" t="s">
        <v>45</v>
      </c>
      <c r="B190" s="13" t="s">
        <v>99</v>
      </c>
      <c r="C190" s="14">
        <v>1300</v>
      </c>
      <c r="D190" s="6"/>
      <c r="E190" s="43"/>
      <c r="F190" s="50">
        <f t="shared" si="6"/>
        <v>664.67944555508404</v>
      </c>
    </row>
    <row r="191" spans="1:6">
      <c r="A191" s="12" t="s">
        <v>46</v>
      </c>
      <c r="B191" s="13" t="s">
        <v>99</v>
      </c>
      <c r="C191" s="14">
        <v>200</v>
      </c>
      <c r="D191" s="6"/>
      <c r="E191" s="43"/>
      <c r="F191" s="50">
        <f t="shared" si="6"/>
        <v>102.2583762392437</v>
      </c>
    </row>
    <row r="192" spans="1:6">
      <c r="A192" s="12" t="s">
        <v>47</v>
      </c>
      <c r="B192" s="13" t="s">
        <v>99</v>
      </c>
      <c r="C192" s="14">
        <v>2000</v>
      </c>
      <c r="D192" s="6"/>
      <c r="E192" s="43"/>
      <c r="F192" s="50">
        <f t="shared" si="6"/>
        <v>1022.5837623924369</v>
      </c>
    </row>
    <row r="193" spans="1:6">
      <c r="A193" s="12" t="s">
        <v>48</v>
      </c>
      <c r="B193" s="13" t="s">
        <v>99</v>
      </c>
      <c r="C193" s="14">
        <v>1350</v>
      </c>
      <c r="D193" s="6"/>
      <c r="E193" s="43"/>
      <c r="F193" s="50">
        <f t="shared" si="6"/>
        <v>690.24403961489497</v>
      </c>
    </row>
    <row r="194" spans="1:6">
      <c r="A194" s="12" t="s">
        <v>49</v>
      </c>
      <c r="B194" s="13" t="s">
        <v>99</v>
      </c>
      <c r="C194" s="14">
        <v>450</v>
      </c>
      <c r="D194" s="6"/>
      <c r="E194" s="43"/>
      <c r="F194" s="50">
        <f t="shared" si="6"/>
        <v>230.08134653829833</v>
      </c>
    </row>
    <row r="195" spans="1:6">
      <c r="A195" s="12" t="s">
        <v>50</v>
      </c>
      <c r="B195" s="13" t="s">
        <v>99</v>
      </c>
      <c r="C195" s="14">
        <v>3050</v>
      </c>
      <c r="D195" s="6"/>
      <c r="E195" s="43"/>
      <c r="F195" s="50">
        <f t="shared" si="6"/>
        <v>1559.4402376484663</v>
      </c>
    </row>
    <row r="196" spans="1:6">
      <c r="A196" s="12" t="s">
        <v>51</v>
      </c>
      <c r="B196" s="13" t="s">
        <v>99</v>
      </c>
      <c r="C196" s="14">
        <v>1000</v>
      </c>
      <c r="D196" s="6"/>
      <c r="E196" s="43"/>
      <c r="F196" s="50">
        <f t="shared" si="6"/>
        <v>511.29188119621847</v>
      </c>
    </row>
    <row r="197" spans="1:6">
      <c r="A197" s="13" t="s">
        <v>52</v>
      </c>
      <c r="B197" s="13" t="s">
        <v>99</v>
      </c>
      <c r="C197" s="14">
        <v>1300</v>
      </c>
      <c r="D197" s="6"/>
      <c r="E197" s="43"/>
      <c r="F197" s="50">
        <f t="shared" si="6"/>
        <v>664.67944555508404</v>
      </c>
    </row>
    <row r="198" spans="1:6">
      <c r="A198" s="13" t="s">
        <v>53</v>
      </c>
      <c r="B198" s="13" t="s">
        <v>99</v>
      </c>
      <c r="C198" s="14">
        <v>2500</v>
      </c>
      <c r="D198" s="6"/>
      <c r="E198" s="43"/>
      <c r="F198" s="50">
        <f t="shared" si="6"/>
        <v>1278.2297029905462</v>
      </c>
    </row>
    <row r="199" spans="1:6">
      <c r="A199" s="13" t="s">
        <v>54</v>
      </c>
      <c r="B199" s="13" t="s">
        <v>99</v>
      </c>
      <c r="C199" s="14">
        <v>1500</v>
      </c>
      <c r="D199" s="6"/>
      <c r="E199" s="43"/>
      <c r="F199" s="50">
        <f t="shared" si="6"/>
        <v>766.93782179432776</v>
      </c>
    </row>
    <row r="200" spans="1:6">
      <c r="A200" s="13" t="s">
        <v>55</v>
      </c>
      <c r="B200" s="13" t="s">
        <v>99</v>
      </c>
      <c r="C200" s="14">
        <v>160</v>
      </c>
      <c r="D200" s="6"/>
      <c r="E200" s="43"/>
      <c r="F200" s="50">
        <f t="shared" si="6"/>
        <v>81.806700991394962</v>
      </c>
    </row>
    <row r="201" spans="1:6">
      <c r="A201" s="13" t="s">
        <v>56</v>
      </c>
      <c r="B201" s="13" t="s">
        <v>99</v>
      </c>
      <c r="C201" s="14">
        <v>160</v>
      </c>
      <c r="D201" s="6"/>
      <c r="E201" s="43"/>
      <c r="F201" s="50">
        <f t="shared" si="6"/>
        <v>81.806700991394962</v>
      </c>
    </row>
    <row r="202" spans="1:6">
      <c r="A202" s="13" t="s">
        <v>57</v>
      </c>
      <c r="B202" s="13" t="s">
        <v>99</v>
      </c>
      <c r="C202" s="14">
        <v>700</v>
      </c>
      <c r="D202" s="6"/>
      <c r="E202" s="43"/>
      <c r="F202" s="50">
        <f t="shared" si="6"/>
        <v>357.90431683735295</v>
      </c>
    </row>
    <row r="203" spans="1:6">
      <c r="A203" s="13" t="s">
        <v>58</v>
      </c>
      <c r="B203" s="13" t="s">
        <v>99</v>
      </c>
      <c r="C203" s="14">
        <v>200</v>
      </c>
      <c r="D203" s="6"/>
      <c r="E203" s="43"/>
      <c r="F203" s="50">
        <f t="shared" si="6"/>
        <v>102.2583762392437</v>
      </c>
    </row>
    <row r="204" spans="1:6">
      <c r="A204" s="13" t="s">
        <v>59</v>
      </c>
      <c r="B204" s="13" t="s">
        <v>99</v>
      </c>
      <c r="C204" s="14">
        <v>220</v>
      </c>
      <c r="D204" s="6"/>
      <c r="E204" s="43"/>
      <c r="F204" s="50">
        <f t="shared" si="6"/>
        <v>112.48421386316807</v>
      </c>
    </row>
    <row r="205" spans="1:6">
      <c r="A205" s="13" t="s">
        <v>60</v>
      </c>
      <c r="B205" s="13" t="s">
        <v>99</v>
      </c>
      <c r="C205" s="14">
        <v>3000</v>
      </c>
      <c r="D205" s="6"/>
      <c r="E205" s="43"/>
      <c r="F205" s="50">
        <f t="shared" si="6"/>
        <v>1533.8756435886555</v>
      </c>
    </row>
    <row r="206" spans="1:6" ht="27.6">
      <c r="A206" s="13" t="s">
        <v>61</v>
      </c>
      <c r="B206" s="13" t="s">
        <v>99</v>
      </c>
      <c r="C206" s="14">
        <v>3000</v>
      </c>
      <c r="D206" s="6"/>
      <c r="E206" s="43"/>
      <c r="F206" s="50">
        <f t="shared" si="6"/>
        <v>1533.8756435886555</v>
      </c>
    </row>
    <row r="207" spans="1:6">
      <c r="A207" s="13" t="s">
        <v>62</v>
      </c>
      <c r="B207" s="13" t="s">
        <v>99</v>
      </c>
      <c r="C207" s="14">
        <v>340</v>
      </c>
      <c r="D207" s="6"/>
      <c r="E207" s="43"/>
      <c r="F207" s="50">
        <f t="shared" si="6"/>
        <v>173.8392396067143</v>
      </c>
    </row>
    <row r="208" spans="1:6">
      <c r="A208" s="13" t="s">
        <v>63</v>
      </c>
      <c r="B208" s="13" t="s">
        <v>99</v>
      </c>
      <c r="C208" s="14">
        <v>800</v>
      </c>
      <c r="D208" s="6"/>
      <c r="E208" s="43"/>
      <c r="F208" s="50">
        <f t="shared" si="6"/>
        <v>409.03350495697481</v>
      </c>
    </row>
    <row r="209" spans="1:6">
      <c r="A209" s="13" t="s">
        <v>64</v>
      </c>
      <c r="B209" s="13" t="s">
        <v>99</v>
      </c>
      <c r="C209" s="14">
        <v>300</v>
      </c>
      <c r="D209" s="6"/>
      <c r="E209" s="43"/>
      <c r="F209" s="50">
        <f t="shared" si="6"/>
        <v>153.38756435886555</v>
      </c>
    </row>
    <row r="210" spans="1:6">
      <c r="A210" s="13" t="s">
        <v>65</v>
      </c>
      <c r="B210" s="13" t="s">
        <v>99</v>
      </c>
      <c r="C210" s="14">
        <v>550</v>
      </c>
      <c r="D210" s="6"/>
      <c r="E210" s="43"/>
      <c r="F210" s="50">
        <f t="shared" si="6"/>
        <v>281.21053465792016</v>
      </c>
    </row>
    <row r="211" spans="1:6">
      <c r="A211" s="13" t="s">
        <v>66</v>
      </c>
      <c r="B211" s="13" t="s">
        <v>99</v>
      </c>
      <c r="C211" s="14">
        <v>1450</v>
      </c>
      <c r="D211" s="6"/>
      <c r="E211" s="43"/>
      <c r="F211" s="50">
        <f t="shared" si="6"/>
        <v>741.37322773451683</v>
      </c>
    </row>
    <row r="212" spans="1:6">
      <c r="A212" s="13" t="s">
        <v>67</v>
      </c>
      <c r="B212" s="13" t="s">
        <v>99</v>
      </c>
      <c r="C212" s="14">
        <v>2600</v>
      </c>
      <c r="D212" s="6"/>
      <c r="E212" s="43"/>
      <c r="F212" s="50">
        <f t="shared" si="6"/>
        <v>1329.3588911101681</v>
      </c>
    </row>
    <row r="213" spans="1:6" ht="27.6">
      <c r="A213" s="13" t="s">
        <v>68</v>
      </c>
      <c r="B213" s="13" t="s">
        <v>99</v>
      </c>
      <c r="C213" s="14">
        <v>1500</v>
      </c>
      <c r="D213" s="6"/>
      <c r="E213" s="43"/>
      <c r="F213" s="50">
        <f t="shared" si="6"/>
        <v>766.93782179432776</v>
      </c>
    </row>
    <row r="214" spans="1:6" ht="27.6">
      <c r="A214" s="13" t="s">
        <v>69</v>
      </c>
      <c r="B214" s="13" t="s">
        <v>99</v>
      </c>
      <c r="C214" s="14">
        <v>1400</v>
      </c>
      <c r="D214" s="6"/>
      <c r="E214" s="43"/>
      <c r="F214" s="50">
        <f t="shared" si="6"/>
        <v>715.8086336747059</v>
      </c>
    </row>
    <row r="215" spans="1:6">
      <c r="A215" s="13" t="s">
        <v>70</v>
      </c>
      <c r="B215" s="13" t="s">
        <v>99</v>
      </c>
      <c r="C215" s="14">
        <v>270</v>
      </c>
      <c r="D215" s="6"/>
      <c r="E215" s="43"/>
      <c r="F215" s="50">
        <f t="shared" si="6"/>
        <v>138.04880792297899</v>
      </c>
    </row>
    <row r="216" spans="1:6">
      <c r="A216" s="13" t="s">
        <v>71</v>
      </c>
      <c r="B216" s="13" t="s">
        <v>99</v>
      </c>
      <c r="C216" s="14">
        <v>2000</v>
      </c>
      <c r="D216" s="7"/>
      <c r="E216" s="45"/>
      <c r="F216" s="50">
        <f t="shared" si="6"/>
        <v>1022.5837623924369</v>
      </c>
    </row>
    <row r="217" spans="1:6">
      <c r="A217" s="13" t="s">
        <v>72</v>
      </c>
      <c r="B217" s="13" t="s">
        <v>99</v>
      </c>
      <c r="C217" s="14">
        <v>680</v>
      </c>
      <c r="D217" s="8"/>
      <c r="E217" s="46"/>
      <c r="F217" s="50">
        <f t="shared" si="6"/>
        <v>347.6784792134286</v>
      </c>
    </row>
    <row r="218" spans="1:6">
      <c r="A218" s="13" t="s">
        <v>73</v>
      </c>
      <c r="B218" s="13" t="s">
        <v>99</v>
      </c>
      <c r="C218" s="14">
        <v>1300</v>
      </c>
      <c r="D218" s="9"/>
      <c r="E218" s="47"/>
      <c r="F218" s="50">
        <f t="shared" si="6"/>
        <v>664.67944555508404</v>
      </c>
    </row>
    <row r="219" spans="1:6">
      <c r="A219" s="13" t="s">
        <v>74</v>
      </c>
      <c r="B219" s="13" t="s">
        <v>99</v>
      </c>
      <c r="C219" s="14">
        <v>200</v>
      </c>
      <c r="D219" s="41"/>
      <c r="E219" s="47"/>
      <c r="F219" s="50">
        <f t="shared" si="6"/>
        <v>102.2583762392437</v>
      </c>
    </row>
    <row r="220" spans="1:6">
      <c r="A220" s="13" t="s">
        <v>75</v>
      </c>
      <c r="B220" s="13" t="s">
        <v>99</v>
      </c>
      <c r="C220" s="14">
        <v>1600</v>
      </c>
      <c r="D220" s="9"/>
      <c r="E220" s="47"/>
      <c r="F220" s="50">
        <f t="shared" si="6"/>
        <v>818.06700991394962</v>
      </c>
    </row>
    <row r="221" spans="1:6">
      <c r="A221" s="13" t="s">
        <v>76</v>
      </c>
      <c r="B221" s="13" t="s">
        <v>99</v>
      </c>
      <c r="C221" s="14">
        <v>2000</v>
      </c>
      <c r="D221" s="9"/>
      <c r="E221" s="47"/>
      <c r="F221" s="50">
        <f t="shared" si="6"/>
        <v>1022.5837623924369</v>
      </c>
    </row>
    <row r="222" spans="1:6">
      <c r="A222" s="13" t="s">
        <v>77</v>
      </c>
      <c r="B222" s="13" t="s">
        <v>99</v>
      </c>
      <c r="C222" s="14">
        <v>160</v>
      </c>
      <c r="D222" s="9"/>
      <c r="E222" s="47"/>
      <c r="F222" s="50">
        <f t="shared" si="6"/>
        <v>81.806700991394962</v>
      </c>
    </row>
    <row r="223" spans="1:6">
      <c r="A223" s="13" t="s">
        <v>78</v>
      </c>
      <c r="B223" s="13" t="s">
        <v>99</v>
      </c>
      <c r="C223" s="14">
        <v>500</v>
      </c>
      <c r="D223" s="9"/>
      <c r="E223" s="47"/>
      <c r="F223" s="50">
        <f t="shared" si="6"/>
        <v>255.64594059810923</v>
      </c>
    </row>
    <row r="224" spans="1:6">
      <c r="A224" s="13" t="s">
        <v>79</v>
      </c>
      <c r="B224" s="13" t="s">
        <v>99</v>
      </c>
      <c r="C224" s="14">
        <v>200</v>
      </c>
      <c r="D224" s="41"/>
      <c r="E224" s="47"/>
      <c r="F224" s="50">
        <f t="shared" si="6"/>
        <v>102.2583762392437</v>
      </c>
    </row>
    <row r="225" spans="1:6">
      <c r="A225" s="13" t="s">
        <v>80</v>
      </c>
      <c r="B225" s="13" t="s">
        <v>99</v>
      </c>
      <c r="C225" s="14">
        <v>200</v>
      </c>
      <c r="D225" s="41"/>
      <c r="E225" s="47"/>
      <c r="F225" s="50">
        <f t="shared" si="6"/>
        <v>102.2583762392437</v>
      </c>
    </row>
    <row r="226" spans="1:6">
      <c r="A226" s="13" t="s">
        <v>81</v>
      </c>
      <c r="B226" s="13" t="s">
        <v>99</v>
      </c>
      <c r="C226" s="14">
        <v>200</v>
      </c>
      <c r="D226" s="41"/>
      <c r="E226" s="47"/>
      <c r="F226" s="50">
        <f t="shared" si="6"/>
        <v>102.2583762392437</v>
      </c>
    </row>
    <row r="227" spans="1:6">
      <c r="A227" s="13" t="s">
        <v>82</v>
      </c>
      <c r="B227" s="13" t="s">
        <v>99</v>
      </c>
      <c r="C227" s="14">
        <v>2500</v>
      </c>
      <c r="D227" s="9"/>
      <c r="E227" s="47"/>
      <c r="F227" s="50">
        <f t="shared" si="6"/>
        <v>1278.2297029905462</v>
      </c>
    </row>
    <row r="228" spans="1:6">
      <c r="A228" s="13" t="s">
        <v>83</v>
      </c>
      <c r="B228" s="13" t="s">
        <v>99</v>
      </c>
      <c r="C228" s="14">
        <v>700</v>
      </c>
      <c r="D228" s="9"/>
      <c r="E228" s="47"/>
      <c r="F228" s="50">
        <f t="shared" si="6"/>
        <v>357.90431683735295</v>
      </c>
    </row>
    <row r="229" spans="1:6">
      <c r="A229" s="13" t="s">
        <v>84</v>
      </c>
      <c r="B229" s="13" t="s">
        <v>99</v>
      </c>
      <c r="C229" s="14">
        <v>1000</v>
      </c>
      <c r="D229" s="9"/>
      <c r="E229" s="47"/>
      <c r="F229" s="50">
        <f t="shared" si="6"/>
        <v>511.29188119621847</v>
      </c>
    </row>
    <row r="230" spans="1:6">
      <c r="A230" s="13" t="s">
        <v>85</v>
      </c>
      <c r="B230" s="13" t="s">
        <v>99</v>
      </c>
      <c r="C230" s="14">
        <v>1000</v>
      </c>
      <c r="D230" s="9"/>
      <c r="E230" s="47"/>
      <c r="F230" s="50">
        <f t="shared" si="6"/>
        <v>511.29188119621847</v>
      </c>
    </row>
    <row r="231" spans="1:6">
      <c r="A231" s="13" t="s">
        <v>86</v>
      </c>
      <c r="B231" s="13" t="s">
        <v>99</v>
      </c>
      <c r="C231" s="14">
        <v>70</v>
      </c>
      <c r="D231" s="41"/>
      <c r="E231" s="47"/>
      <c r="F231" s="50">
        <f t="shared" si="6"/>
        <v>35.790431683735292</v>
      </c>
    </row>
    <row r="232" spans="1:6">
      <c r="A232" s="13" t="s">
        <v>87</v>
      </c>
      <c r="B232" s="13" t="s">
        <v>99</v>
      </c>
      <c r="C232" s="14">
        <v>300</v>
      </c>
      <c r="D232" s="41"/>
      <c r="E232" s="47"/>
      <c r="F232" s="50">
        <f t="shared" si="6"/>
        <v>153.38756435886555</v>
      </c>
    </row>
    <row r="233" spans="1:6">
      <c r="A233" s="13" t="s">
        <v>88</v>
      </c>
      <c r="B233" s="13" t="s">
        <v>99</v>
      </c>
      <c r="C233" s="14">
        <v>70</v>
      </c>
      <c r="D233" s="41"/>
      <c r="E233" s="47"/>
      <c r="F233" s="50">
        <f t="shared" ref="F233:F244" si="7">C233/F$5</f>
        <v>35.790431683735292</v>
      </c>
    </row>
    <row r="234" spans="1:6">
      <c r="A234" s="13" t="s">
        <v>89</v>
      </c>
      <c r="B234" s="13" t="s">
        <v>99</v>
      </c>
      <c r="C234" s="14">
        <v>100</v>
      </c>
      <c r="D234" s="41"/>
      <c r="E234" s="47"/>
      <c r="F234" s="50">
        <f t="shared" si="7"/>
        <v>51.129188119621851</v>
      </c>
    </row>
    <row r="235" spans="1:6">
      <c r="A235" s="13" t="s">
        <v>90</v>
      </c>
      <c r="B235" s="13" t="s">
        <v>99</v>
      </c>
      <c r="C235" s="14">
        <v>100</v>
      </c>
      <c r="D235" s="41"/>
      <c r="E235" s="47"/>
      <c r="F235" s="50">
        <f t="shared" si="7"/>
        <v>51.129188119621851</v>
      </c>
    </row>
    <row r="236" spans="1:6">
      <c r="A236" s="13" t="s">
        <v>91</v>
      </c>
      <c r="B236" s="13" t="s">
        <v>99</v>
      </c>
      <c r="C236" s="14">
        <v>50</v>
      </c>
      <c r="D236" s="41"/>
      <c r="E236" s="47"/>
      <c r="F236" s="50">
        <f t="shared" si="7"/>
        <v>25.564594059810926</v>
      </c>
    </row>
    <row r="237" spans="1:6">
      <c r="A237" s="13" t="s">
        <v>92</v>
      </c>
      <c r="B237" s="13" t="s">
        <v>99</v>
      </c>
      <c r="C237" s="14">
        <v>100</v>
      </c>
      <c r="D237" s="41"/>
      <c r="E237" s="47"/>
      <c r="F237" s="50">
        <f t="shared" si="7"/>
        <v>51.129188119621851</v>
      </c>
    </row>
    <row r="238" spans="1:6">
      <c r="A238" s="13" t="s">
        <v>93</v>
      </c>
      <c r="B238" s="13" t="s">
        <v>99</v>
      </c>
      <c r="C238" s="14">
        <v>100</v>
      </c>
      <c r="D238" s="41"/>
      <c r="E238" s="47"/>
      <c r="F238" s="50">
        <f t="shared" si="7"/>
        <v>51.129188119621851</v>
      </c>
    </row>
    <row r="239" spans="1:6">
      <c r="A239" s="13" t="s">
        <v>94</v>
      </c>
      <c r="B239" s="13" t="s">
        <v>99</v>
      </c>
      <c r="C239" s="14">
        <v>100</v>
      </c>
      <c r="D239" s="41"/>
      <c r="E239" s="47"/>
      <c r="F239" s="50">
        <f t="shared" si="7"/>
        <v>51.129188119621851</v>
      </c>
    </row>
    <row r="240" spans="1:6">
      <c r="A240" s="13" t="s">
        <v>95</v>
      </c>
      <c r="B240" s="13" t="s">
        <v>99</v>
      </c>
      <c r="C240" s="14">
        <v>100</v>
      </c>
      <c r="D240" s="41"/>
      <c r="E240" s="47"/>
      <c r="F240" s="50">
        <f t="shared" si="7"/>
        <v>51.129188119621851</v>
      </c>
    </row>
    <row r="241" spans="1:6">
      <c r="A241" s="13" t="s">
        <v>96</v>
      </c>
      <c r="B241" s="13" t="s">
        <v>99</v>
      </c>
      <c r="C241" s="14">
        <v>30</v>
      </c>
      <c r="D241" s="41"/>
      <c r="E241" s="47"/>
      <c r="F241" s="50">
        <f t="shared" si="7"/>
        <v>15.338756435886555</v>
      </c>
    </row>
    <row r="242" spans="1:6">
      <c r="A242" s="13"/>
      <c r="B242" s="13" t="s">
        <v>99</v>
      </c>
      <c r="C242" s="14">
        <v>30</v>
      </c>
      <c r="D242" s="41"/>
      <c r="E242" s="47"/>
      <c r="F242" s="50">
        <f t="shared" si="7"/>
        <v>15.338756435886555</v>
      </c>
    </row>
    <row r="243" spans="1:6">
      <c r="A243" s="13" t="s">
        <v>97</v>
      </c>
      <c r="B243" s="13" t="s">
        <v>99</v>
      </c>
      <c r="C243" s="14">
        <v>500</v>
      </c>
      <c r="D243" s="9"/>
      <c r="E243" s="47"/>
      <c r="F243" s="50">
        <f t="shared" si="7"/>
        <v>255.64594059810923</v>
      </c>
    </row>
    <row r="244" spans="1:6">
      <c r="A244" s="12" t="s">
        <v>98</v>
      </c>
      <c r="B244" s="13" t="s">
        <v>99</v>
      </c>
      <c r="C244" s="14">
        <v>900</v>
      </c>
      <c r="D244" s="9"/>
      <c r="E244" s="47"/>
      <c r="F244" s="50">
        <f t="shared" si="7"/>
        <v>460.16269307659667</v>
      </c>
    </row>
    <row r="245" spans="1:6" ht="15.6">
      <c r="A245" s="21"/>
      <c r="B245" s="12"/>
      <c r="C245" s="14"/>
      <c r="D245" s="9"/>
      <c r="E245" s="47"/>
      <c r="F245" s="50"/>
    </row>
    <row r="246" spans="1:6">
      <c r="A246" s="12"/>
      <c r="B246" s="12"/>
      <c r="C246" s="14"/>
      <c r="D246" s="9"/>
      <c r="E246" s="47"/>
      <c r="F246" s="50"/>
    </row>
    <row r="247" spans="1:6">
      <c r="A247" s="13"/>
      <c r="B247" s="12"/>
      <c r="C247" s="14"/>
      <c r="D247" s="9"/>
      <c r="E247" s="47"/>
      <c r="F247" s="50"/>
    </row>
    <row r="248" spans="1:6">
      <c r="A248" s="12"/>
      <c r="B248" s="12"/>
      <c r="C248" s="14"/>
      <c r="D248" s="9"/>
      <c r="E248" s="47"/>
      <c r="F248" s="50"/>
    </row>
    <row r="249" spans="1:6">
      <c r="A249" s="12"/>
      <c r="B249" s="12"/>
      <c r="C249" s="14"/>
      <c r="D249" s="9"/>
      <c r="E249" s="47"/>
      <c r="F249" s="50"/>
    </row>
    <row r="250" spans="1:6">
      <c r="A250" s="12"/>
      <c r="B250" s="12"/>
      <c r="C250" s="14"/>
      <c r="D250" s="9"/>
      <c r="E250" s="47"/>
      <c r="F250" s="50"/>
    </row>
    <row r="251" spans="1:6">
      <c r="A251" s="13"/>
      <c r="B251" s="12"/>
      <c r="C251" s="14"/>
      <c r="D251" s="9"/>
      <c r="E251" s="47"/>
      <c r="F251" s="50"/>
    </row>
    <row r="252" spans="1:6">
      <c r="A252" s="13"/>
      <c r="B252" s="12"/>
      <c r="C252" s="14"/>
      <c r="D252" s="9"/>
      <c r="E252" s="47"/>
      <c r="F252" s="50"/>
    </row>
    <row r="253" spans="1:6">
      <c r="A253" s="13"/>
      <c r="B253" s="12"/>
      <c r="C253" s="14"/>
      <c r="D253" s="9"/>
      <c r="E253" s="47"/>
      <c r="F253" s="50"/>
    </row>
    <row r="254" spans="1:6">
      <c r="A254" s="13"/>
      <c r="B254" s="12"/>
      <c r="C254" s="14"/>
      <c r="D254" s="9"/>
      <c r="E254" s="47"/>
      <c r="F254" s="50"/>
    </row>
    <row r="255" spans="1:6" ht="15.6">
      <c r="A255" s="21"/>
      <c r="B255" s="12"/>
      <c r="C255" s="14"/>
      <c r="D255" s="9"/>
      <c r="E255" s="47"/>
      <c r="F255" s="50"/>
    </row>
    <row r="256" spans="1:6">
      <c r="A256" s="13"/>
      <c r="B256" s="12"/>
      <c r="C256" s="14"/>
      <c r="D256" s="9"/>
      <c r="E256" s="47"/>
      <c r="F256" s="50"/>
    </row>
    <row r="257" spans="1:6">
      <c r="A257" s="13"/>
      <c r="B257" s="12"/>
      <c r="C257" s="14"/>
      <c r="D257" s="9"/>
      <c r="E257" s="47"/>
      <c r="F257" s="50"/>
    </row>
    <row r="258" spans="1:6">
      <c r="A258" s="12"/>
      <c r="B258" s="12"/>
      <c r="C258" s="14"/>
      <c r="D258" s="9"/>
      <c r="E258" s="47"/>
      <c r="F258" s="50"/>
    </row>
    <row r="259" spans="1:6">
      <c r="A259" s="12"/>
      <c r="B259" s="12"/>
      <c r="C259" s="14"/>
      <c r="D259" s="9"/>
      <c r="E259" s="47"/>
      <c r="F259" s="50"/>
    </row>
    <row r="260" spans="1:6" ht="15.6">
      <c r="A260" s="38"/>
      <c r="B260" s="12"/>
      <c r="C260" s="14"/>
      <c r="D260" s="9"/>
      <c r="E260" s="47"/>
      <c r="F260" s="50"/>
    </row>
    <row r="261" spans="1:6" ht="15.6">
      <c r="A261" s="38"/>
      <c r="B261" s="12"/>
      <c r="C261" s="14"/>
      <c r="D261" s="9"/>
      <c r="E261" s="47"/>
      <c r="F261" s="50"/>
    </row>
    <row r="262" spans="1:6">
      <c r="A262" s="13"/>
      <c r="B262" s="12"/>
      <c r="C262" s="32"/>
      <c r="D262" s="9"/>
      <c r="E262" s="47"/>
      <c r="F262" s="50"/>
    </row>
    <row r="263" spans="1:6">
      <c r="A263" s="13"/>
      <c r="B263" s="12"/>
      <c r="C263" s="32"/>
      <c r="D263" s="9"/>
      <c r="E263" s="47"/>
      <c r="F263" s="50"/>
    </row>
    <row r="264" spans="1:6" ht="15.6">
      <c r="A264" s="21"/>
      <c r="B264" s="12"/>
      <c r="C264" s="14"/>
      <c r="D264" s="9"/>
      <c r="E264" s="47"/>
      <c r="F264" s="50"/>
    </row>
    <row r="265" spans="1:6">
      <c r="A265" s="12"/>
      <c r="B265" s="12"/>
      <c r="C265" s="14"/>
      <c r="D265" s="9"/>
      <c r="E265" s="47"/>
      <c r="F265" s="50"/>
    </row>
    <row r="266" spans="1:6">
      <c r="A266" s="12"/>
      <c r="B266" s="12"/>
      <c r="C266" s="14"/>
      <c r="D266" s="9"/>
      <c r="E266" s="47"/>
      <c r="F266" s="50"/>
    </row>
    <row r="267" spans="1:6">
      <c r="A267" s="12"/>
      <c r="B267" s="12"/>
      <c r="C267" s="14"/>
      <c r="D267" s="9"/>
      <c r="E267" s="47"/>
      <c r="F267" s="50"/>
    </row>
    <row r="268" spans="1:6">
      <c r="A268" s="13"/>
      <c r="B268" s="12"/>
      <c r="C268" s="14"/>
      <c r="D268" s="9"/>
      <c r="E268" s="47"/>
      <c r="F268" s="50"/>
    </row>
    <row r="269" spans="1:6">
      <c r="A269" s="12"/>
      <c r="B269" s="12"/>
      <c r="C269" s="14"/>
      <c r="D269" s="9"/>
      <c r="E269" s="47"/>
      <c r="F269" s="50"/>
    </row>
    <row r="270" spans="1:6">
      <c r="A270" s="12"/>
      <c r="B270" s="12"/>
      <c r="C270" s="14"/>
      <c r="D270" s="9"/>
      <c r="E270" s="47"/>
      <c r="F270" s="50"/>
    </row>
    <row r="271" spans="1:6">
      <c r="A271" s="12"/>
      <c r="B271" s="12"/>
      <c r="C271" s="14"/>
      <c r="D271" s="9"/>
      <c r="E271" s="47"/>
      <c r="F271" s="50"/>
    </row>
    <row r="272" spans="1:6">
      <c r="A272" s="13"/>
      <c r="B272" s="12"/>
      <c r="C272" s="14"/>
      <c r="D272" s="9"/>
      <c r="E272" s="47"/>
      <c r="F272" s="50"/>
    </row>
    <row r="273" spans="1:6">
      <c r="A273" s="13"/>
      <c r="B273" s="12"/>
      <c r="C273" s="14"/>
      <c r="D273" s="9"/>
      <c r="E273" s="47"/>
      <c r="F273" s="50"/>
    </row>
    <row r="274" spans="1:6">
      <c r="A274" s="12"/>
      <c r="B274" s="12"/>
      <c r="C274" s="14"/>
      <c r="D274" s="9"/>
      <c r="E274" s="47"/>
      <c r="F274" s="50"/>
    </row>
    <row r="275" spans="1:6">
      <c r="A275" s="12"/>
      <c r="B275" s="12"/>
      <c r="C275" s="14"/>
      <c r="D275" s="9"/>
      <c r="E275" s="47"/>
      <c r="F275" s="50"/>
    </row>
    <row r="276" spans="1:6">
      <c r="A276" s="12"/>
      <c r="B276" s="12"/>
      <c r="C276" s="14"/>
      <c r="D276" s="9"/>
      <c r="E276" s="47"/>
      <c r="F276" s="50"/>
    </row>
    <row r="277" spans="1:6">
      <c r="A277" s="12"/>
      <c r="B277" s="12"/>
      <c r="C277" s="14"/>
      <c r="D277" s="9"/>
      <c r="E277" s="47"/>
      <c r="F277" s="50"/>
    </row>
    <row r="278" spans="1:6">
      <c r="A278" s="12"/>
      <c r="B278" s="12"/>
      <c r="C278" s="14"/>
      <c r="D278" s="9"/>
      <c r="E278" s="47"/>
      <c r="F278" s="50"/>
    </row>
    <row r="279" spans="1:6">
      <c r="A279" s="12"/>
      <c r="B279" s="12"/>
      <c r="C279" s="14"/>
      <c r="D279" s="9"/>
      <c r="E279" s="47"/>
      <c r="F279" s="50"/>
    </row>
    <row r="280" spans="1:6">
      <c r="A280" s="12"/>
      <c r="B280" s="12"/>
      <c r="C280" s="14"/>
      <c r="D280" s="9"/>
      <c r="E280" s="47"/>
      <c r="F280" s="50"/>
    </row>
    <row r="281" spans="1:6">
      <c r="A281" s="13"/>
      <c r="B281" s="12"/>
      <c r="C281" s="30"/>
      <c r="D281" s="9"/>
      <c r="E281" s="47"/>
      <c r="F281" s="50"/>
    </row>
    <row r="282" spans="1:6">
      <c r="A282" s="12"/>
      <c r="B282" s="12"/>
      <c r="C282" s="14"/>
      <c r="D282" s="9"/>
      <c r="E282" s="47"/>
      <c r="F282" s="50"/>
    </row>
    <row r="283" spans="1:6">
      <c r="A283" s="12"/>
      <c r="B283" s="12"/>
      <c r="C283" s="14"/>
      <c r="D283" s="9"/>
      <c r="E283" s="47"/>
      <c r="F283" s="50"/>
    </row>
    <row r="284" spans="1:6">
      <c r="A284" s="12"/>
      <c r="B284" s="12"/>
      <c r="C284" s="14"/>
      <c r="D284" s="9"/>
      <c r="E284" s="47"/>
      <c r="F284" s="50"/>
    </row>
    <row r="285" spans="1:6">
      <c r="A285" s="13"/>
      <c r="B285" s="12"/>
      <c r="C285" s="30"/>
      <c r="D285" s="9"/>
      <c r="E285" s="47"/>
      <c r="F285" s="50"/>
    </row>
    <row r="286" spans="1:6">
      <c r="A286" s="13"/>
      <c r="B286" s="12"/>
      <c r="C286" s="14"/>
      <c r="D286" s="9"/>
      <c r="E286" s="47"/>
      <c r="F286" s="50"/>
    </row>
    <row r="287" spans="1:6">
      <c r="A287" s="13"/>
      <c r="B287" s="12"/>
      <c r="C287" s="14"/>
      <c r="D287" s="9"/>
      <c r="E287" s="47"/>
      <c r="F287" s="50"/>
    </row>
    <row r="288" spans="1:6">
      <c r="A288" s="13"/>
      <c r="B288" s="12"/>
      <c r="C288" s="14"/>
      <c r="D288" s="9"/>
      <c r="E288" s="47"/>
      <c r="F288" s="50"/>
    </row>
    <row r="289" spans="1:6">
      <c r="A289" s="13"/>
      <c r="B289" s="12"/>
      <c r="C289" s="14"/>
      <c r="D289" s="9"/>
      <c r="E289" s="47"/>
      <c r="F289" s="50"/>
    </row>
    <row r="290" spans="1:6">
      <c r="A290" s="13"/>
      <c r="B290" s="12"/>
      <c r="C290" s="14"/>
      <c r="D290" s="9"/>
      <c r="E290" s="47"/>
      <c r="F290" s="50"/>
    </row>
    <row r="291" spans="1:6">
      <c r="A291" s="13"/>
      <c r="B291" s="12"/>
      <c r="C291" s="14"/>
      <c r="D291" s="9"/>
      <c r="E291" s="47"/>
      <c r="F291" s="50"/>
    </row>
    <row r="292" spans="1:6">
      <c r="A292" s="13"/>
      <c r="B292" s="12"/>
      <c r="C292" s="14"/>
      <c r="D292" s="9"/>
      <c r="E292" s="47"/>
      <c r="F292" s="50"/>
    </row>
    <row r="293" spans="1:6">
      <c r="A293" s="12"/>
      <c r="B293" s="12"/>
      <c r="C293" s="14"/>
      <c r="D293" s="9"/>
      <c r="E293" s="47"/>
      <c r="F293" s="50"/>
    </row>
    <row r="294" spans="1:6">
      <c r="A294" s="12"/>
      <c r="B294" s="12"/>
      <c r="C294" s="14"/>
      <c r="D294" s="9"/>
      <c r="E294" s="47"/>
      <c r="F294" s="50"/>
    </row>
    <row r="295" spans="1:6">
      <c r="A295" s="12"/>
      <c r="B295" s="12"/>
      <c r="C295" s="14"/>
      <c r="D295" s="9"/>
      <c r="E295" s="47"/>
      <c r="F295" s="50"/>
    </row>
    <row r="296" spans="1:6">
      <c r="A296" s="12"/>
      <c r="B296" s="12"/>
      <c r="C296" s="14"/>
      <c r="D296" s="9"/>
      <c r="E296" s="47"/>
      <c r="F296" s="50"/>
    </row>
    <row r="297" spans="1:6">
      <c r="A297" s="12"/>
      <c r="B297" s="12"/>
      <c r="C297" s="14"/>
      <c r="D297" s="9"/>
      <c r="E297" s="47"/>
      <c r="F297" s="50"/>
    </row>
    <row r="298" spans="1:6">
      <c r="A298" s="12"/>
      <c r="B298" s="12"/>
      <c r="C298" s="14"/>
      <c r="D298" s="9"/>
      <c r="E298" s="47"/>
      <c r="F298" s="50"/>
    </row>
    <row r="299" spans="1:6">
      <c r="A299" s="13"/>
      <c r="B299" s="12"/>
      <c r="C299" s="14"/>
      <c r="D299" s="9"/>
      <c r="E299" s="47"/>
      <c r="F299" s="50"/>
    </row>
    <row r="300" spans="1:6">
      <c r="A300" s="12"/>
      <c r="B300" s="12"/>
      <c r="C300" s="14"/>
      <c r="D300" s="9"/>
      <c r="E300" s="47"/>
      <c r="F300" s="50"/>
    </row>
    <row r="301" spans="1:6">
      <c r="A301" s="12"/>
      <c r="B301" s="12"/>
      <c r="C301" s="14"/>
      <c r="D301" s="9"/>
      <c r="E301" s="47"/>
      <c r="F301" s="50"/>
    </row>
    <row r="302" spans="1:6">
      <c r="A302" s="12"/>
      <c r="B302" s="12"/>
      <c r="C302" s="14"/>
      <c r="D302" s="9"/>
      <c r="E302" s="47"/>
      <c r="F302" s="50"/>
    </row>
    <row r="303" spans="1:6">
      <c r="A303" s="12"/>
      <c r="B303" s="12"/>
      <c r="C303" s="14"/>
      <c r="D303" s="9"/>
      <c r="E303" s="47"/>
      <c r="F303" s="50"/>
    </row>
    <row r="304" spans="1:6">
      <c r="A304" s="12"/>
      <c r="B304" s="12"/>
      <c r="C304" s="14"/>
      <c r="D304" s="9"/>
      <c r="E304" s="47"/>
      <c r="F304" s="50"/>
    </row>
    <row r="305" spans="1:6">
      <c r="A305" s="12"/>
      <c r="B305" s="12"/>
      <c r="C305" s="14"/>
      <c r="D305" s="9"/>
      <c r="E305" s="47"/>
      <c r="F305" s="50"/>
    </row>
    <row r="306" spans="1:6">
      <c r="A306" s="12"/>
      <c r="B306" s="12"/>
      <c r="C306" s="14"/>
      <c r="D306" s="9"/>
      <c r="E306" s="47"/>
      <c r="F306" s="50"/>
    </row>
    <row r="307" spans="1:6" ht="15.6">
      <c r="A307" s="21"/>
      <c r="B307" s="12"/>
      <c r="C307" s="14"/>
      <c r="D307" s="9"/>
      <c r="E307" s="47"/>
      <c r="F307" s="50"/>
    </row>
    <row r="308" spans="1:6">
      <c r="A308" s="12"/>
      <c r="B308" s="12"/>
      <c r="C308" s="14"/>
      <c r="D308" s="9"/>
      <c r="E308" s="47"/>
      <c r="F308" s="50"/>
    </row>
    <row r="309" spans="1:6">
      <c r="A309" s="12"/>
      <c r="B309" s="12"/>
      <c r="C309" s="14"/>
      <c r="D309" s="9"/>
      <c r="E309" s="47"/>
      <c r="F309" s="50"/>
    </row>
    <row r="310" spans="1:6">
      <c r="A310" s="12"/>
      <c r="B310" s="12"/>
      <c r="C310" s="14"/>
      <c r="D310" s="9"/>
      <c r="E310" s="47"/>
      <c r="F310" s="50"/>
    </row>
    <row r="311" spans="1:6">
      <c r="A311" s="12"/>
      <c r="B311" s="12"/>
      <c r="C311" s="14"/>
      <c r="D311" s="9"/>
      <c r="E311" s="47"/>
      <c r="F311" s="50"/>
    </row>
    <row r="312" spans="1:6" ht="15.6">
      <c r="A312" s="21"/>
      <c r="B312" s="12"/>
      <c r="C312" s="14"/>
      <c r="D312" s="9"/>
      <c r="E312" s="47"/>
      <c r="F312" s="50"/>
    </row>
    <row r="313" spans="1:6">
      <c r="A313" s="12"/>
      <c r="B313" s="12"/>
      <c r="C313" s="14"/>
      <c r="D313" s="9"/>
      <c r="E313" s="47"/>
      <c r="F313" s="50"/>
    </row>
    <row r="314" spans="1:6">
      <c r="A314" s="12"/>
      <c r="B314" s="12"/>
      <c r="C314" s="14"/>
      <c r="D314" s="9"/>
      <c r="E314" s="47"/>
      <c r="F314" s="50"/>
    </row>
    <row r="315" spans="1:6" ht="15.6">
      <c r="A315" s="21"/>
      <c r="B315" s="12"/>
      <c r="C315" s="14"/>
      <c r="D315" s="9"/>
      <c r="E315" s="47"/>
      <c r="F315" s="50"/>
    </row>
    <row r="316" spans="1:6">
      <c r="A316" s="12"/>
      <c r="B316" s="12"/>
      <c r="C316" s="14"/>
      <c r="D316" s="9"/>
      <c r="E316" s="47"/>
      <c r="F316" s="50"/>
    </row>
    <row r="317" spans="1:6">
      <c r="A317" s="12"/>
      <c r="B317" s="12"/>
      <c r="C317" s="14"/>
      <c r="D317" s="9"/>
      <c r="E317" s="47"/>
      <c r="F317" s="50"/>
    </row>
    <row r="318" spans="1:6">
      <c r="A318" s="12"/>
      <c r="B318" s="12"/>
      <c r="C318" s="14"/>
      <c r="D318" s="9"/>
      <c r="E318" s="47"/>
      <c r="F318" s="50"/>
    </row>
    <row r="319" spans="1:6">
      <c r="A319" s="12"/>
      <c r="B319" s="12"/>
      <c r="C319" s="14"/>
      <c r="D319" s="9"/>
      <c r="E319" s="47"/>
      <c r="F319" s="50"/>
    </row>
    <row r="320" spans="1:6">
      <c r="A320" s="12"/>
      <c r="B320" s="12"/>
      <c r="C320" s="14"/>
      <c r="D320" s="9"/>
      <c r="E320" s="47"/>
      <c r="F320" s="50"/>
    </row>
    <row r="321" spans="1:6">
      <c r="A321" s="12"/>
      <c r="B321" s="12"/>
      <c r="C321" s="14"/>
      <c r="D321" s="9"/>
      <c r="E321" s="47"/>
      <c r="F321" s="50"/>
    </row>
    <row r="322" spans="1:6">
      <c r="A322" s="12"/>
      <c r="B322" s="12"/>
      <c r="C322" s="14"/>
      <c r="D322" s="9"/>
      <c r="E322" s="47"/>
      <c r="F322" s="50"/>
    </row>
    <row r="323" spans="1:6">
      <c r="A323" s="12"/>
      <c r="B323" s="12"/>
      <c r="C323" s="14"/>
      <c r="D323" s="9"/>
      <c r="E323" s="47"/>
      <c r="F323" s="50"/>
    </row>
    <row r="324" spans="1:6">
      <c r="A324" s="12"/>
      <c r="B324" s="12"/>
      <c r="C324" s="14"/>
      <c r="D324" s="9"/>
      <c r="E324" s="47"/>
      <c r="F324" s="50"/>
    </row>
    <row r="325" spans="1:6">
      <c r="A325" s="12"/>
      <c r="B325" s="12"/>
      <c r="C325" s="14"/>
      <c r="D325" s="9"/>
      <c r="E325" s="47"/>
      <c r="F325" s="50"/>
    </row>
    <row r="326" spans="1:6" ht="15.6">
      <c r="A326" s="21"/>
      <c r="B326" s="12"/>
      <c r="C326" s="14"/>
      <c r="D326" s="9"/>
      <c r="E326" s="47"/>
      <c r="F326" s="50"/>
    </row>
    <row r="327" spans="1:6">
      <c r="A327" s="12"/>
      <c r="B327" s="12"/>
      <c r="C327" s="14"/>
      <c r="D327" s="9"/>
      <c r="E327" s="47"/>
      <c r="F327" s="50"/>
    </row>
    <row r="328" spans="1:6">
      <c r="A328" s="12"/>
      <c r="B328" s="12"/>
      <c r="C328" s="14"/>
      <c r="D328" s="9"/>
      <c r="E328" s="47"/>
      <c r="F328" s="50"/>
    </row>
    <row r="329" spans="1:6">
      <c r="A329" s="12"/>
      <c r="B329" s="12"/>
      <c r="C329" s="14"/>
      <c r="D329" s="9"/>
      <c r="E329" s="47"/>
      <c r="F329" s="50"/>
    </row>
    <row r="330" spans="1:6">
      <c r="A330" s="12"/>
      <c r="B330" s="12"/>
      <c r="C330" s="14"/>
      <c r="D330" s="9"/>
      <c r="E330" s="47"/>
      <c r="F330" s="50"/>
    </row>
    <row r="331" spans="1:6">
      <c r="A331" s="12"/>
      <c r="B331" s="12"/>
      <c r="C331" s="14"/>
      <c r="D331" s="9"/>
      <c r="E331" s="47"/>
      <c r="F331" s="50"/>
    </row>
    <row r="332" spans="1:6">
      <c r="A332" s="12"/>
      <c r="B332" s="12"/>
      <c r="C332" s="14"/>
      <c r="D332" s="9"/>
      <c r="E332" s="47"/>
      <c r="F332" s="50"/>
    </row>
    <row r="333" spans="1:6">
      <c r="A333" s="12"/>
      <c r="B333" s="12"/>
      <c r="C333" s="30"/>
      <c r="D333" s="9"/>
      <c r="E333" s="47"/>
      <c r="F333" s="50"/>
    </row>
    <row r="334" spans="1:6">
      <c r="A334" s="12"/>
      <c r="B334" s="12"/>
      <c r="C334" s="14"/>
      <c r="D334" s="9"/>
      <c r="E334" s="47"/>
      <c r="F334" s="50"/>
    </row>
    <row r="335" spans="1:6">
      <c r="A335" s="12"/>
      <c r="B335" s="12"/>
      <c r="C335" s="14"/>
      <c r="D335" s="9"/>
      <c r="E335" s="47"/>
      <c r="F335" s="50"/>
    </row>
    <row r="336" spans="1:6">
      <c r="A336" s="12"/>
      <c r="B336" s="12"/>
      <c r="C336" s="30"/>
      <c r="D336" s="9"/>
      <c r="E336" s="47"/>
      <c r="F336" s="50"/>
    </row>
    <row r="337" spans="1:6">
      <c r="A337" s="12"/>
      <c r="B337" s="12"/>
      <c r="C337" s="14"/>
      <c r="D337" s="9"/>
      <c r="E337" s="47"/>
      <c r="F337" s="50"/>
    </row>
    <row r="338" spans="1:6">
      <c r="A338" s="12"/>
      <c r="B338" s="12"/>
      <c r="C338" s="14"/>
      <c r="D338" s="9"/>
      <c r="E338" s="47"/>
      <c r="F338" s="50"/>
    </row>
    <row r="339" spans="1:6">
      <c r="A339" s="12"/>
      <c r="B339" s="12"/>
      <c r="C339" s="14"/>
      <c r="D339" s="9"/>
      <c r="E339" s="47"/>
      <c r="F339" s="50"/>
    </row>
    <row r="340" spans="1:6">
      <c r="A340" s="12"/>
      <c r="B340" s="12"/>
      <c r="C340" s="14"/>
      <c r="D340" s="9"/>
      <c r="E340" s="47"/>
      <c r="F340" s="50"/>
    </row>
    <row r="341" spans="1:6">
      <c r="A341" s="12"/>
      <c r="B341" s="12"/>
      <c r="C341" s="14"/>
      <c r="D341" s="9"/>
      <c r="E341" s="47"/>
      <c r="F341" s="50"/>
    </row>
    <row r="342" spans="1:6">
      <c r="A342" s="12"/>
      <c r="B342" s="12"/>
      <c r="C342" s="14"/>
      <c r="D342" s="9"/>
      <c r="E342" s="47"/>
      <c r="F342" s="50"/>
    </row>
    <row r="343" spans="1:6">
      <c r="A343" s="12"/>
      <c r="B343" s="12"/>
      <c r="C343" s="14"/>
      <c r="D343" s="9"/>
      <c r="E343" s="47"/>
      <c r="F343" s="50"/>
    </row>
    <row r="344" spans="1:6">
      <c r="A344" s="12"/>
      <c r="B344" s="12"/>
      <c r="C344" s="14"/>
      <c r="D344" s="9"/>
      <c r="E344" s="47"/>
      <c r="F344" s="50"/>
    </row>
    <row r="345" spans="1:6">
      <c r="A345" s="13"/>
      <c r="B345" s="12"/>
      <c r="C345" s="14"/>
      <c r="D345" s="9"/>
      <c r="E345" s="47"/>
      <c r="F345" s="50"/>
    </row>
    <row r="346" spans="1:6">
      <c r="A346" s="13"/>
      <c r="B346" s="12"/>
      <c r="C346" s="14"/>
      <c r="D346" s="9"/>
      <c r="E346" s="47"/>
      <c r="F346" s="50"/>
    </row>
    <row r="347" spans="1:6">
      <c r="A347" s="13"/>
      <c r="B347" s="12"/>
      <c r="C347" s="14"/>
      <c r="D347" s="9"/>
      <c r="E347" s="47"/>
      <c r="F347" s="50"/>
    </row>
    <row r="348" spans="1:6">
      <c r="A348" s="13"/>
      <c r="B348" s="12"/>
      <c r="C348" s="14"/>
      <c r="D348" s="9"/>
      <c r="E348" s="47"/>
      <c r="F348" s="50"/>
    </row>
    <row r="349" spans="1:6">
      <c r="A349" s="13"/>
      <c r="B349" s="12"/>
      <c r="C349" s="14"/>
      <c r="D349" s="9"/>
      <c r="E349" s="47"/>
      <c r="F349" s="50"/>
    </row>
    <row r="350" spans="1:6">
      <c r="A350" s="13"/>
      <c r="B350" s="12"/>
      <c r="C350" s="14"/>
      <c r="D350" s="9"/>
      <c r="E350" s="47"/>
      <c r="F350" s="50"/>
    </row>
    <row r="351" spans="1:6">
      <c r="A351" s="13"/>
      <c r="B351" s="12"/>
      <c r="C351" s="14"/>
      <c r="D351" s="9"/>
      <c r="E351" s="47"/>
      <c r="F351" s="50"/>
    </row>
    <row r="352" spans="1:6">
      <c r="A352" s="13"/>
      <c r="B352" s="12"/>
      <c r="C352" s="14"/>
      <c r="D352" s="9"/>
      <c r="E352" s="47"/>
      <c r="F352" s="50"/>
    </row>
    <row r="353" spans="1:6">
      <c r="A353" s="13"/>
      <c r="B353" s="12"/>
      <c r="C353" s="14"/>
      <c r="D353" s="9"/>
      <c r="E353" s="47"/>
      <c r="F353" s="50"/>
    </row>
    <row r="354" spans="1:6">
      <c r="A354" s="13"/>
      <c r="B354" s="12"/>
      <c r="C354" s="14"/>
      <c r="D354" s="9"/>
      <c r="E354" s="47"/>
      <c r="F354" s="50"/>
    </row>
    <row r="355" spans="1:6">
      <c r="A355" s="13"/>
      <c r="B355" s="12"/>
      <c r="C355" s="14"/>
      <c r="D355" s="9"/>
      <c r="E355" s="47"/>
      <c r="F355" s="50"/>
    </row>
    <row r="356" spans="1:6">
      <c r="A356" s="13"/>
      <c r="B356" s="12"/>
      <c r="C356" s="14"/>
      <c r="D356" s="9"/>
      <c r="E356" s="47"/>
      <c r="F356" s="50"/>
    </row>
    <row r="357" spans="1:6">
      <c r="A357" s="13"/>
      <c r="B357" s="12"/>
      <c r="C357" s="14"/>
      <c r="D357" s="9"/>
      <c r="E357" s="47"/>
      <c r="F357" s="50"/>
    </row>
    <row r="358" spans="1:6">
      <c r="A358" s="13"/>
      <c r="B358" s="12"/>
      <c r="C358" s="14"/>
      <c r="D358" s="9"/>
      <c r="E358" s="47"/>
      <c r="F358" s="50"/>
    </row>
    <row r="359" spans="1:6" ht="15.6">
      <c r="A359" s="21"/>
      <c r="B359" s="12"/>
      <c r="C359" s="14"/>
      <c r="D359" s="9"/>
      <c r="E359" s="47"/>
      <c r="F359" s="50"/>
    </row>
    <row r="360" spans="1:6">
      <c r="A360" s="12"/>
      <c r="B360" s="12"/>
      <c r="C360" s="14"/>
      <c r="D360" s="9"/>
      <c r="E360" s="47"/>
      <c r="F360" s="50"/>
    </row>
    <row r="361" spans="1:6">
      <c r="A361" s="12"/>
      <c r="B361" s="12"/>
      <c r="C361" s="14"/>
      <c r="D361" s="9"/>
      <c r="E361" s="47"/>
      <c r="F361" s="50"/>
    </row>
    <row r="362" spans="1:6">
      <c r="A362" s="12"/>
      <c r="B362" s="12"/>
      <c r="C362" s="14"/>
      <c r="D362" s="9"/>
      <c r="E362" s="47"/>
      <c r="F362" s="50"/>
    </row>
    <row r="363" spans="1:6">
      <c r="A363" s="12"/>
      <c r="B363" s="12"/>
      <c r="C363" s="14"/>
      <c r="D363" s="9"/>
      <c r="E363" s="47"/>
      <c r="F363" s="50"/>
    </row>
    <row r="364" spans="1:6">
      <c r="A364" s="12"/>
      <c r="B364" s="12"/>
      <c r="C364" s="14"/>
      <c r="D364" s="9"/>
      <c r="E364" s="47"/>
      <c r="F364" s="50"/>
    </row>
    <row r="365" spans="1:6">
      <c r="A365" s="12"/>
      <c r="B365" s="12"/>
      <c r="C365" s="14"/>
      <c r="D365" s="9"/>
      <c r="E365" s="47"/>
      <c r="F365" s="50"/>
    </row>
    <row r="366" spans="1:6">
      <c r="A366" s="12"/>
      <c r="B366" s="12"/>
      <c r="C366" s="14"/>
      <c r="D366" s="9"/>
      <c r="E366" s="47"/>
      <c r="F366" s="50"/>
    </row>
    <row r="367" spans="1:6">
      <c r="A367" s="12"/>
      <c r="B367" s="12"/>
      <c r="C367" s="14"/>
      <c r="D367" s="9"/>
      <c r="E367" s="47"/>
      <c r="F367" s="50"/>
    </row>
    <row r="368" spans="1:6">
      <c r="A368" s="12"/>
      <c r="B368" s="12"/>
      <c r="C368" s="14"/>
      <c r="D368" s="9"/>
      <c r="E368" s="47"/>
      <c r="F368" s="50"/>
    </row>
    <row r="369" spans="1:6">
      <c r="A369" s="12"/>
      <c r="B369" s="12"/>
      <c r="C369" s="14"/>
      <c r="D369" s="9"/>
      <c r="E369" s="47"/>
      <c r="F369" s="50"/>
    </row>
    <row r="370" spans="1:6">
      <c r="A370" s="12"/>
      <c r="B370" s="12"/>
      <c r="C370" s="14"/>
      <c r="D370" s="9"/>
      <c r="E370" s="47"/>
      <c r="F370" s="50"/>
    </row>
    <row r="371" spans="1:6">
      <c r="A371" s="12"/>
      <c r="B371" s="12"/>
      <c r="C371" s="14"/>
      <c r="D371" s="9"/>
      <c r="E371" s="47"/>
      <c r="F371" s="50"/>
    </row>
    <row r="372" spans="1:6">
      <c r="A372" s="12"/>
      <c r="B372" s="12"/>
      <c r="C372" s="14"/>
      <c r="D372" s="9"/>
      <c r="E372" s="47"/>
      <c r="F372" s="50"/>
    </row>
    <row r="373" spans="1:6" ht="15.6">
      <c r="A373" s="21"/>
      <c r="F373" s="50"/>
    </row>
    <row r="374" spans="1:6">
      <c r="A374" s="12"/>
      <c r="B374" s="12"/>
      <c r="C374" s="14"/>
      <c r="D374" s="9"/>
      <c r="E374" s="47"/>
      <c r="F374" s="50"/>
    </row>
    <row r="375" spans="1:6">
      <c r="A375" s="29"/>
      <c r="B375" s="12"/>
      <c r="C375" s="14"/>
      <c r="D375" s="9"/>
      <c r="E375" s="47"/>
      <c r="F375" s="50"/>
    </row>
    <row r="376" spans="1:6">
      <c r="A376" s="29"/>
      <c r="B376" s="12"/>
      <c r="C376" s="14"/>
      <c r="D376" s="9"/>
      <c r="E376" s="47"/>
      <c r="F376" s="50"/>
    </row>
    <row r="377" spans="1:6">
      <c r="A377" s="29"/>
      <c r="B377" s="12"/>
      <c r="C377" s="14"/>
      <c r="D377" s="9"/>
      <c r="E377" s="47"/>
      <c r="F377" s="50"/>
    </row>
    <row r="378" spans="1:6">
      <c r="A378" s="29"/>
      <c r="B378" s="12"/>
      <c r="C378" s="14"/>
      <c r="D378" s="9"/>
      <c r="E378" s="47"/>
      <c r="F378" s="50"/>
    </row>
    <row r="379" spans="1:6">
      <c r="A379" s="29"/>
      <c r="B379" s="12"/>
      <c r="C379" s="14"/>
      <c r="D379" s="9"/>
      <c r="E379" s="47"/>
      <c r="F379" s="50"/>
    </row>
    <row r="380" spans="1:6">
      <c r="A380" s="29"/>
      <c r="B380" s="12"/>
      <c r="C380" s="14"/>
      <c r="D380" s="9"/>
      <c r="E380" s="47"/>
      <c r="F380" s="50"/>
    </row>
    <row r="381" spans="1:6">
      <c r="A381" s="12"/>
      <c r="B381" s="12"/>
      <c r="C381" s="14"/>
      <c r="D381" s="9"/>
      <c r="E381" s="47"/>
      <c r="F381" s="50"/>
    </row>
    <row r="382" spans="1:6">
      <c r="A382" s="12"/>
      <c r="B382" s="12"/>
      <c r="C382" s="14"/>
      <c r="D382" s="9"/>
      <c r="E382" s="47"/>
      <c r="F382" s="50"/>
    </row>
    <row r="383" spans="1:6">
      <c r="A383" s="12"/>
      <c r="B383" s="12"/>
      <c r="C383" s="14"/>
      <c r="D383" s="9"/>
      <c r="E383" s="47"/>
      <c r="F383" s="50"/>
    </row>
    <row r="384" spans="1:6">
      <c r="A384" s="12"/>
      <c r="B384" s="12"/>
      <c r="C384" s="14"/>
      <c r="D384" s="9"/>
      <c r="E384" s="47"/>
      <c r="F384" s="50"/>
    </row>
    <row r="385" spans="1:6">
      <c r="A385" s="12"/>
      <c r="B385" s="12"/>
      <c r="C385" s="14"/>
      <c r="D385" s="9"/>
      <c r="E385" s="47"/>
      <c r="F385" s="50"/>
    </row>
    <row r="386" spans="1:6">
      <c r="A386" s="12"/>
      <c r="B386" s="12"/>
      <c r="C386" s="14"/>
      <c r="D386" s="9"/>
      <c r="E386" s="47"/>
      <c r="F386" s="50"/>
    </row>
    <row r="387" spans="1:6">
      <c r="A387" s="12"/>
      <c r="B387" s="12"/>
      <c r="C387" s="14"/>
      <c r="D387" s="9"/>
      <c r="E387" s="47"/>
      <c r="F387" s="50"/>
    </row>
    <row r="388" spans="1:6">
      <c r="A388" s="12"/>
      <c r="B388" s="12"/>
      <c r="C388" s="14"/>
      <c r="D388" s="9"/>
      <c r="E388" s="47"/>
      <c r="F388" s="50"/>
    </row>
    <row r="389" spans="1:6">
      <c r="A389" s="12"/>
      <c r="B389" s="12"/>
      <c r="C389" s="14"/>
      <c r="D389" s="9"/>
      <c r="E389" s="47"/>
      <c r="F389" s="50"/>
    </row>
    <row r="390" spans="1:6">
      <c r="A390" s="12"/>
      <c r="B390" s="12"/>
      <c r="C390" s="14"/>
      <c r="D390" s="9"/>
      <c r="E390" s="47"/>
      <c r="F390" s="50"/>
    </row>
    <row r="391" spans="1:6" ht="15.6">
      <c r="A391" s="21"/>
      <c r="B391" s="12"/>
      <c r="C391" s="14"/>
      <c r="D391" s="9"/>
      <c r="E391" s="47"/>
      <c r="F391" s="50"/>
    </row>
    <row r="392" spans="1:6">
      <c r="A392" s="12"/>
      <c r="B392" s="12"/>
      <c r="C392" s="14"/>
      <c r="D392" s="9"/>
      <c r="E392" s="47"/>
      <c r="F392" s="50"/>
    </row>
    <row r="393" spans="1:6">
      <c r="A393" s="12"/>
      <c r="B393" s="12"/>
      <c r="C393" s="14"/>
      <c r="D393" s="9"/>
      <c r="E393" s="47"/>
      <c r="F393" s="50"/>
    </row>
    <row r="394" spans="1:6">
      <c r="A394" s="12"/>
      <c r="B394" s="12"/>
      <c r="C394" s="14"/>
      <c r="D394" s="9"/>
      <c r="E394" s="47"/>
      <c r="F394" s="50"/>
    </row>
    <row r="395" spans="1:6">
      <c r="A395" s="12"/>
      <c r="B395" s="12"/>
      <c r="C395" s="14"/>
      <c r="D395" s="9"/>
      <c r="E395" s="47"/>
      <c r="F395" s="50"/>
    </row>
    <row r="396" spans="1:6">
      <c r="A396" s="12"/>
      <c r="B396" s="12"/>
      <c r="C396" s="14"/>
      <c r="D396" s="9"/>
      <c r="E396" s="47"/>
      <c r="F396" s="50"/>
    </row>
    <row r="397" spans="1:6">
      <c r="A397" s="12"/>
      <c r="B397" s="12"/>
      <c r="C397" s="14"/>
      <c r="D397" s="9"/>
      <c r="E397" s="47"/>
      <c r="F397" s="50"/>
    </row>
    <row r="398" spans="1:6">
      <c r="A398" s="12"/>
      <c r="B398" s="12"/>
      <c r="C398" s="14"/>
      <c r="D398" s="9"/>
      <c r="E398" s="47"/>
      <c r="F398" s="50"/>
    </row>
    <row r="399" spans="1:6">
      <c r="A399" s="12"/>
      <c r="B399" s="12"/>
      <c r="C399" s="14"/>
      <c r="D399" s="9"/>
      <c r="E399" s="47"/>
      <c r="F399" s="50"/>
    </row>
    <row r="400" spans="1:6">
      <c r="A400" s="12"/>
      <c r="B400" s="12"/>
      <c r="C400" s="14"/>
      <c r="D400" s="9"/>
      <c r="E400" s="47"/>
      <c r="F400" s="50"/>
    </row>
    <row r="401" spans="1:6">
      <c r="A401" s="12"/>
      <c r="B401" s="12"/>
      <c r="C401" s="14"/>
      <c r="D401" s="9"/>
      <c r="E401" s="47"/>
      <c r="F401" s="50"/>
    </row>
    <row r="402" spans="1:6">
      <c r="A402" s="12"/>
      <c r="B402" s="12"/>
      <c r="C402" s="14"/>
      <c r="D402" s="9"/>
      <c r="E402" s="47"/>
      <c r="F402" s="50"/>
    </row>
    <row r="403" spans="1:6">
      <c r="A403" s="12"/>
      <c r="B403" s="12"/>
      <c r="C403" s="14"/>
      <c r="D403" s="9"/>
      <c r="E403" s="47"/>
      <c r="F403" s="50"/>
    </row>
    <row r="404" spans="1:6">
      <c r="A404" s="12"/>
      <c r="B404" s="12"/>
      <c r="C404" s="14"/>
      <c r="D404" s="9"/>
      <c r="E404" s="47"/>
      <c r="F404" s="50"/>
    </row>
    <row r="405" spans="1:6">
      <c r="A405" s="12"/>
      <c r="B405" s="12"/>
      <c r="C405" s="14"/>
      <c r="D405" s="9"/>
      <c r="E405" s="47"/>
      <c r="F405" s="50"/>
    </row>
    <row r="406" spans="1:6">
      <c r="A406" s="12"/>
      <c r="B406" s="12"/>
      <c r="C406" s="14"/>
      <c r="D406" s="9"/>
      <c r="E406" s="47"/>
      <c r="F406" s="50"/>
    </row>
    <row r="407" spans="1:6">
      <c r="A407" s="12"/>
      <c r="B407" s="12"/>
      <c r="C407" s="14"/>
      <c r="D407" s="9"/>
      <c r="E407" s="47"/>
      <c r="F407" s="50"/>
    </row>
    <row r="408" spans="1:6">
      <c r="A408" s="12"/>
      <c r="B408" s="12"/>
      <c r="C408" s="14"/>
      <c r="D408" s="9"/>
      <c r="E408" s="47"/>
      <c r="F408" s="50"/>
    </row>
    <row r="409" spans="1:6">
      <c r="A409" s="39"/>
      <c r="B409" s="39"/>
      <c r="C409" s="40"/>
      <c r="D409" s="9"/>
      <c r="E409" s="47"/>
      <c r="F409" s="50"/>
    </row>
    <row r="410" spans="1:6" ht="15.6">
      <c r="A410" s="21"/>
      <c r="B410" s="12"/>
      <c r="C410" s="14"/>
      <c r="D410" s="9"/>
      <c r="E410" s="47"/>
      <c r="F410" s="50"/>
    </row>
    <row r="411" spans="1:6">
      <c r="A411" s="12"/>
      <c r="B411" s="12"/>
      <c r="C411" s="14"/>
      <c r="D411" s="9"/>
      <c r="E411" s="47"/>
      <c r="F411" s="50"/>
    </row>
    <row r="412" spans="1:6">
      <c r="A412" s="12"/>
      <c r="B412" s="12"/>
      <c r="C412" s="14"/>
      <c r="D412" s="9"/>
      <c r="E412" s="47"/>
      <c r="F412" s="50"/>
    </row>
    <row r="413" spans="1:6">
      <c r="A413" s="12"/>
      <c r="B413" s="12"/>
      <c r="C413" s="14"/>
      <c r="D413" s="9"/>
      <c r="E413" s="47"/>
      <c r="F413" s="50"/>
    </row>
    <row r="414" spans="1:6">
      <c r="A414" s="12"/>
      <c r="B414" s="12"/>
      <c r="C414" s="14"/>
      <c r="D414" s="9"/>
      <c r="E414" s="47"/>
      <c r="F414" s="50"/>
    </row>
    <row r="415" spans="1:6">
      <c r="A415" s="12"/>
      <c r="B415" s="12"/>
      <c r="C415" s="14"/>
      <c r="D415" s="9"/>
      <c r="E415" s="47"/>
      <c r="F415" s="50"/>
    </row>
    <row r="416" spans="1:6">
      <c r="A416" s="12"/>
      <c r="B416" s="12"/>
      <c r="C416" s="14"/>
      <c r="D416" s="9"/>
      <c r="E416" s="47"/>
      <c r="F416" s="50"/>
    </row>
    <row r="417" spans="1:6">
      <c r="A417" s="12"/>
      <c r="B417" s="12"/>
      <c r="C417" s="14"/>
      <c r="D417" s="9"/>
      <c r="E417" s="47"/>
      <c r="F417" s="50"/>
    </row>
    <row r="418" spans="1:6">
      <c r="A418" s="12"/>
      <c r="B418" s="12"/>
      <c r="C418" s="14"/>
      <c r="D418" s="9"/>
      <c r="E418" s="47"/>
      <c r="F418" s="50"/>
    </row>
    <row r="419" spans="1:6">
      <c r="A419" s="12"/>
      <c r="B419" s="12"/>
      <c r="C419" s="14"/>
      <c r="D419" s="9"/>
      <c r="E419" s="47"/>
      <c r="F419" s="50"/>
    </row>
    <row r="420" spans="1:6">
      <c r="A420" s="12"/>
      <c r="B420" s="12"/>
      <c r="C420" s="14"/>
      <c r="D420" s="9"/>
      <c r="E420" s="47"/>
      <c r="F420" s="50"/>
    </row>
    <row r="421" spans="1:6">
      <c r="A421" s="12"/>
      <c r="B421" s="12"/>
      <c r="C421" s="14"/>
      <c r="D421" s="9"/>
      <c r="E421" s="47"/>
      <c r="F421" s="50"/>
    </row>
    <row r="422" spans="1:6">
      <c r="A422" s="12"/>
      <c r="B422" s="12"/>
      <c r="C422" s="14"/>
      <c r="D422" s="9"/>
      <c r="E422" s="47"/>
      <c r="F422" s="50"/>
    </row>
    <row r="423" spans="1:6">
      <c r="A423" s="12"/>
      <c r="B423" s="12"/>
      <c r="C423" s="14"/>
      <c r="D423" s="9"/>
      <c r="E423" s="47"/>
      <c r="F423" s="50"/>
    </row>
    <row r="424" spans="1:6">
      <c r="A424" s="12"/>
      <c r="B424" s="12"/>
      <c r="C424" s="14"/>
      <c r="D424" s="9"/>
      <c r="E424" s="47"/>
      <c r="F424" s="50"/>
    </row>
    <row r="425" spans="1:6" ht="15.6">
      <c r="A425" s="21" t="s">
        <v>100</v>
      </c>
      <c r="B425" s="9"/>
      <c r="C425" s="31"/>
      <c r="D425" s="9"/>
      <c r="E425" s="47"/>
      <c r="F425" s="49"/>
    </row>
    <row r="426" spans="1:6" ht="27.6">
      <c r="A426" s="13" t="s">
        <v>104</v>
      </c>
      <c r="B426" s="9"/>
      <c r="C426" s="31"/>
      <c r="D426" s="9"/>
      <c r="E426" s="47"/>
      <c r="F426" s="49"/>
    </row>
    <row r="428" spans="1:6">
      <c r="A428" s="35" t="s">
        <v>116</v>
      </c>
    </row>
    <row r="429" spans="1:6">
      <c r="A429" s="79" t="s">
        <v>105</v>
      </c>
      <c r="B429" s="80"/>
      <c r="C429" s="80"/>
      <c r="D429" s="80"/>
      <c r="E429" s="81"/>
    </row>
    <row r="430" spans="1:6">
      <c r="A430" s="79" t="s">
        <v>106</v>
      </c>
      <c r="B430" s="80"/>
      <c r="C430" s="80"/>
      <c r="D430" s="80"/>
      <c r="E430" s="81"/>
    </row>
    <row r="431" spans="1:6">
      <c r="A431" s="79" t="s">
        <v>107</v>
      </c>
      <c r="B431" s="80"/>
      <c r="C431" s="80"/>
      <c r="D431" s="80"/>
      <c r="E431" s="81"/>
    </row>
    <row r="432" spans="1:6">
      <c r="A432" s="79" t="s">
        <v>108</v>
      </c>
      <c r="B432" s="80"/>
      <c r="C432" s="80"/>
      <c r="D432" s="80"/>
      <c r="E432" s="81"/>
    </row>
    <row r="433" spans="1:5">
      <c r="A433" s="79" t="s">
        <v>109</v>
      </c>
      <c r="B433" s="80"/>
      <c r="C433" s="80"/>
      <c r="D433" s="80"/>
      <c r="E433" s="81"/>
    </row>
    <row r="434" spans="1:5">
      <c r="A434" s="79" t="s">
        <v>110</v>
      </c>
      <c r="B434" s="80"/>
      <c r="C434" s="80"/>
      <c r="D434" s="80"/>
      <c r="E434" s="81"/>
    </row>
    <row r="435" spans="1:5">
      <c r="A435" s="79" t="s">
        <v>111</v>
      </c>
      <c r="B435" s="80"/>
      <c r="C435" s="80"/>
      <c r="D435" s="80"/>
      <c r="E435" s="81"/>
    </row>
    <row r="436" spans="1:5">
      <c r="A436" s="79" t="s">
        <v>112</v>
      </c>
      <c r="B436" s="80"/>
      <c r="C436" s="80"/>
      <c r="D436" s="80"/>
      <c r="E436" s="81"/>
    </row>
    <row r="437" spans="1:5">
      <c r="A437" s="79" t="s">
        <v>113</v>
      </c>
      <c r="B437" s="80"/>
      <c r="C437" s="80"/>
      <c r="D437" s="80"/>
      <c r="E437" s="81"/>
    </row>
    <row r="438" spans="1:5">
      <c r="A438" s="79" t="s">
        <v>114</v>
      </c>
      <c r="B438" s="80"/>
      <c r="C438" s="80"/>
      <c r="D438" s="80"/>
      <c r="E438" s="81"/>
    </row>
    <row r="439" spans="1:5">
      <c r="A439" s="79" t="s">
        <v>115</v>
      </c>
      <c r="B439" s="80"/>
      <c r="C439" s="80"/>
      <c r="D439" s="80"/>
      <c r="E439" s="81"/>
    </row>
    <row r="441" spans="1:5">
      <c r="A441" s="36" t="s">
        <v>121</v>
      </c>
    </row>
    <row r="442" spans="1:5">
      <c r="A442" s="37"/>
    </row>
    <row r="466" ht="17.100000000000001" customHeight="1"/>
    <row r="507" ht="32.25" customHeight="1"/>
    <row r="508" ht="42" customHeight="1"/>
    <row r="511" ht="30" customHeight="1"/>
    <row r="512" ht="32.25" customHeight="1"/>
    <row r="513" ht="30" customHeight="1"/>
    <row r="516" ht="146.25" customHeight="1"/>
    <row r="517" ht="44.25" customHeight="1"/>
    <row r="518" ht="19.5" customHeight="1"/>
    <row r="520" ht="32.25" customHeight="1"/>
    <row r="521" ht="30" customHeight="1"/>
    <row r="523" ht="17.100000000000001" customHeight="1"/>
  </sheetData>
  <mergeCells count="18">
    <mergeCell ref="A436:E436"/>
    <mergeCell ref="A437:E437"/>
    <mergeCell ref="A438:E438"/>
    <mergeCell ref="A439:E439"/>
    <mergeCell ref="A432:E432"/>
    <mergeCell ref="A433:E433"/>
    <mergeCell ref="A429:E429"/>
    <mergeCell ref="A430:E430"/>
    <mergeCell ref="A431:E431"/>
    <mergeCell ref="A434:E434"/>
    <mergeCell ref="A435:E435"/>
    <mergeCell ref="I4:I5"/>
    <mergeCell ref="J4:J5"/>
    <mergeCell ref="A1:E1"/>
    <mergeCell ref="A4:A5"/>
    <mergeCell ref="B4:B5"/>
    <mergeCell ref="C4:E4"/>
    <mergeCell ref="A2:E2"/>
  </mergeCells>
  <pageMargins left="0.25" right="0.25" top="0.75" bottom="0.75" header="0.3" footer="0.3"/>
  <pageSetup paperSize="5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HospitalPriceList</vt:lpstr>
      <vt:lpstr>HospitalPriceList!_012_3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WORK</cp:lastModifiedBy>
  <cp:lastPrinted>2026-06-30T08:47:16Z</cp:lastPrinted>
  <dcterms:created xsi:type="dcterms:W3CDTF">2019-05-29T08:54:45Z</dcterms:created>
  <dcterms:modified xsi:type="dcterms:W3CDTF">2026-07-02T11:58:57Z</dcterms:modified>
</cp:coreProperties>
</file>